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https://d.docs.live.net/b44d63a3cde77e9e/Documents/000 Kris Murray Work/Website 2019/"/>
    </mc:Choice>
  </mc:AlternateContent>
  <xr:revisionPtr revIDLastSave="0" documentId="8_{72835CAB-8667-440B-BA0C-17EA098BC630}" xr6:coauthVersionLast="45" xr6:coauthVersionMax="45" xr10:uidLastSave="{00000000-0000-0000-0000-000000000000}"/>
  <bookViews>
    <workbookView xWindow="-108" yWindow="-108" windowWidth="23256" windowHeight="11964" xr2:uid="{00000000-000D-0000-FFFF-FFFF00000000}"/>
  </bookViews>
  <sheets>
    <sheet name="Weekly Projection" sheetId="2" r:id="rId1"/>
    <sheet name="Monthly Projection" sheetId="3" r:id="rId2"/>
  </sheets>
  <externalReferences>
    <externalReference r:id="rId3"/>
  </externalReferences>
  <definedNames>
    <definedName name="Cash_beginning">'Monthly Projection'!$C$7</definedName>
    <definedName name="Cash_minimum">'[1]Monthly Projection'!$C$4</definedName>
    <definedName name="Company_name">'Monthly Projection'!$B$2</definedName>
    <definedName name="_xlnm.Print_Titles" localSheetId="1">'Monthly Projection'!$6:$6</definedName>
    <definedName name="Start_date">'Monthly Projection'!$C$3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2" l="1"/>
  <c r="C18" i="2" s="1"/>
  <c r="D17" i="2"/>
  <c r="E17" i="2"/>
  <c r="F17" i="2"/>
  <c r="G17" i="2"/>
  <c r="H17" i="2"/>
  <c r="I17" i="2"/>
  <c r="J17" i="2"/>
  <c r="K17" i="2"/>
  <c r="L17" i="2"/>
  <c r="M17" i="2"/>
  <c r="N17" i="2"/>
  <c r="O17" i="2"/>
  <c r="P61" i="3"/>
  <c r="P60" i="3"/>
  <c r="P59" i="3"/>
  <c r="P58" i="3"/>
  <c r="P57" i="3"/>
  <c r="P56" i="3"/>
  <c r="N52" i="3"/>
  <c r="F52" i="3"/>
  <c r="P51" i="3"/>
  <c r="P50" i="3"/>
  <c r="P49" i="3"/>
  <c r="P48" i="3"/>
  <c r="P47" i="3"/>
  <c r="O45" i="3"/>
  <c r="O52" i="3" s="1"/>
  <c r="N45" i="3"/>
  <c r="M45" i="3"/>
  <c r="M52" i="3" s="1"/>
  <c r="L45" i="3"/>
  <c r="L52" i="3" s="1"/>
  <c r="K45" i="3"/>
  <c r="K52" i="3" s="1"/>
  <c r="J45" i="3"/>
  <c r="J52" i="3" s="1"/>
  <c r="I45" i="3"/>
  <c r="I52" i="3" s="1"/>
  <c r="H45" i="3"/>
  <c r="H52" i="3" s="1"/>
  <c r="G45" i="3"/>
  <c r="G52" i="3" s="1"/>
  <c r="F45" i="3"/>
  <c r="E45" i="3"/>
  <c r="E52" i="3" s="1"/>
  <c r="D45" i="3"/>
  <c r="D52" i="3" s="1"/>
  <c r="P44" i="3"/>
  <c r="P43" i="3"/>
  <c r="P42" i="3"/>
  <c r="P41" i="3"/>
  <c r="P40" i="3"/>
  <c r="P39" i="3"/>
  <c r="P38" i="3"/>
  <c r="P37" i="3"/>
  <c r="P36" i="3"/>
  <c r="P35" i="3"/>
  <c r="P34" i="3"/>
  <c r="P33" i="3"/>
  <c r="P32" i="3"/>
  <c r="P31" i="3"/>
  <c r="P30" i="3"/>
  <c r="P29" i="3"/>
  <c r="P28" i="3"/>
  <c r="P27" i="3"/>
  <c r="P26" i="3"/>
  <c r="P25" i="3"/>
  <c r="P24" i="3"/>
  <c r="P23" i="3"/>
  <c r="P22" i="3"/>
  <c r="P21" i="3"/>
  <c r="P20" i="3"/>
  <c r="C17" i="3"/>
  <c r="C53" i="3" s="1"/>
  <c r="D7" i="3" s="1"/>
  <c r="O16" i="3"/>
  <c r="N16" i="3"/>
  <c r="M16" i="3"/>
  <c r="L16" i="3"/>
  <c r="K16" i="3"/>
  <c r="J16" i="3"/>
  <c r="I16" i="3"/>
  <c r="H16" i="3"/>
  <c r="G16" i="3"/>
  <c r="F16" i="3"/>
  <c r="E16" i="3"/>
  <c r="D16" i="3"/>
  <c r="P15" i="3"/>
  <c r="P14" i="3"/>
  <c r="P13" i="3"/>
  <c r="P12" i="3"/>
  <c r="P11" i="3"/>
  <c r="P10" i="3"/>
  <c r="O4" i="3"/>
  <c r="N4" i="3"/>
  <c r="M4" i="3"/>
  <c r="L4" i="3"/>
  <c r="K4" i="3"/>
  <c r="J4" i="3"/>
  <c r="I4" i="3"/>
  <c r="H4" i="3"/>
  <c r="G4" i="3"/>
  <c r="F4" i="3"/>
  <c r="E4" i="3"/>
  <c r="D4" i="3"/>
  <c r="C3" i="3"/>
  <c r="O65" i="2"/>
  <c r="N65" i="2"/>
  <c r="M65" i="2"/>
  <c r="L65" i="2"/>
  <c r="K65" i="2"/>
  <c r="J65" i="2"/>
  <c r="I65" i="2"/>
  <c r="H65" i="2"/>
  <c r="G65" i="2"/>
  <c r="F65" i="2"/>
  <c r="E65" i="2"/>
  <c r="D65" i="2"/>
  <c r="C65" i="2"/>
  <c r="D5" i="2"/>
  <c r="E5" i="2" s="1"/>
  <c r="F5" i="2" s="1"/>
  <c r="G5" i="2" s="1"/>
  <c r="H5" i="2" s="1"/>
  <c r="I5" i="2" s="1"/>
  <c r="J5" i="2" s="1"/>
  <c r="K5" i="2" s="1"/>
  <c r="L5" i="2" s="1"/>
  <c r="M5" i="2" s="1"/>
  <c r="N5" i="2" s="1"/>
  <c r="O5" i="2" s="1"/>
  <c r="P16" i="3" l="1"/>
  <c r="P45" i="3"/>
  <c r="P52" i="3"/>
  <c r="C66" i="2"/>
  <c r="D18" i="2" s="1"/>
  <c r="D66" i="2" s="1"/>
  <c r="D17" i="3"/>
  <c r="D53" i="3" s="1"/>
  <c r="E7" i="3" s="1"/>
  <c r="E17" i="3" s="1"/>
  <c r="E53" i="3" s="1"/>
  <c r="F7" i="3" s="1"/>
  <c r="F17" i="3" s="1"/>
  <c r="F53" i="3" s="1"/>
  <c r="G7" i="3" s="1"/>
  <c r="G17" i="3" s="1"/>
  <c r="G53" i="3" s="1"/>
  <c r="H7" i="3" s="1"/>
  <c r="H17" i="3" s="1"/>
  <c r="H53" i="3" s="1"/>
  <c r="I7" i="3" s="1"/>
  <c r="I17" i="3" s="1"/>
  <c r="I53" i="3" s="1"/>
  <c r="J7" i="3" s="1"/>
  <c r="J17" i="3" s="1"/>
  <c r="J53" i="3" s="1"/>
  <c r="K7" i="3" s="1"/>
  <c r="K17" i="3" s="1"/>
  <c r="K53" i="3" s="1"/>
  <c r="L7" i="3" s="1"/>
  <c r="L17" i="3" s="1"/>
  <c r="L53" i="3" s="1"/>
  <c r="M7" i="3" s="1"/>
  <c r="M17" i="3" s="1"/>
  <c r="M53" i="3" s="1"/>
  <c r="N7" i="3" s="1"/>
  <c r="N17" i="3" s="1"/>
  <c r="N53" i="3" s="1"/>
  <c r="O7" i="3" s="1"/>
  <c r="O17" i="3" s="1"/>
  <c r="O53" i="3" s="1"/>
  <c r="E18" i="2"/>
  <c r="E66" i="2" s="1"/>
  <c r="F18" i="2"/>
  <c r="F66" i="2" s="1"/>
  <c r="G18" i="2" l="1"/>
  <c r="G66" i="2" s="1"/>
  <c r="H18" i="2" l="1"/>
  <c r="H66" i="2" s="1"/>
  <c r="I18" i="2" l="1"/>
  <c r="I66" i="2" s="1"/>
  <c r="J18" i="2" l="1"/>
  <c r="J66" i="2" s="1"/>
  <c r="K18" i="2" l="1"/>
  <c r="K66" i="2" s="1"/>
  <c r="L18" i="2" l="1"/>
  <c r="L66" i="2" s="1"/>
  <c r="M18" i="2" l="1"/>
  <c r="M66" i="2" s="1"/>
  <c r="N18" i="2" l="1"/>
  <c r="N66" i="2" s="1"/>
  <c r="O18" i="2" l="1"/>
  <c r="O66" i="2" s="1"/>
</calcChain>
</file>

<file path=xl/sharedStrings.xml><?xml version="1.0" encoding="utf-8"?>
<sst xmlns="http://schemas.openxmlformats.org/spreadsheetml/2006/main" count="221" uniqueCount="134">
  <si>
    <t>WEEKLY Cash Flow Projection</t>
  </si>
  <si>
    <t>Company Name</t>
  </si>
  <si>
    <t>Average P&amp;L</t>
  </si>
  <si>
    <t>Week 2</t>
  </si>
  <si>
    <t>Week 3</t>
  </si>
  <si>
    <t>Week 4</t>
  </si>
  <si>
    <t>Week 5</t>
  </si>
  <si>
    <t>Week 6</t>
  </si>
  <si>
    <t>Week 7</t>
  </si>
  <si>
    <t>Week 8</t>
  </si>
  <si>
    <t>Week 9</t>
  </si>
  <si>
    <t>Week 10</t>
  </si>
  <si>
    <t>Week 11</t>
  </si>
  <si>
    <t>Week 12</t>
  </si>
  <si>
    <t>Week 13</t>
  </si>
  <si>
    <t>Numbers</t>
  </si>
  <si>
    <t>Projected</t>
  </si>
  <si>
    <t>Cash on hand (beginning of month)</t>
  </si>
  <si>
    <t>CASH RECEIPTS</t>
  </si>
  <si>
    <t>Tuition</t>
  </si>
  <si>
    <t>Discounts</t>
  </si>
  <si>
    <t>Collections on accounts receivable</t>
  </si>
  <si>
    <t>Other Income (Food Program etc.)</t>
  </si>
  <si>
    <t>Subsidy Payments</t>
  </si>
  <si>
    <t>Online Education Services</t>
  </si>
  <si>
    <t>Loan Income</t>
  </si>
  <si>
    <t>TOTAL CASH RECEIPTS</t>
  </si>
  <si>
    <t>Total cash available</t>
  </si>
  <si>
    <t>CASH PAID OUT</t>
  </si>
  <si>
    <t>Staff</t>
  </si>
  <si>
    <t>Payroll Wages</t>
  </si>
  <si>
    <t>50-55%</t>
  </si>
  <si>
    <t>Payroll Taxes</t>
  </si>
  <si>
    <t>Bereavement Pay</t>
  </si>
  <si>
    <t>Staff Professional Development</t>
  </si>
  <si>
    <t>Payroll Processing</t>
  </si>
  <si>
    <t>Worker's Comp Insurance</t>
  </si>
  <si>
    <t>Background Checks</t>
  </si>
  <si>
    <t>Uniforms/Clothing</t>
  </si>
  <si>
    <t>Building</t>
  </si>
  <si>
    <t>Lease</t>
  </si>
  <si>
    <t>15-18%</t>
  </si>
  <si>
    <t>Mortgage</t>
  </si>
  <si>
    <t>Leasehold Improvements</t>
  </si>
  <si>
    <t>Repairs &amp; Maintenance</t>
  </si>
  <si>
    <t>Liability Insurance</t>
  </si>
  <si>
    <t>Webcameras</t>
  </si>
  <si>
    <t>Security System</t>
  </si>
  <si>
    <t xml:space="preserve">Utilities </t>
  </si>
  <si>
    <t>Property Taxes</t>
  </si>
  <si>
    <t>Licenses &amp; Permits</t>
  </si>
  <si>
    <t>Yard Maintenance</t>
  </si>
  <si>
    <t>Program</t>
  </si>
  <si>
    <t>Advertising, Promotions, Marketing</t>
  </si>
  <si>
    <t>13-15%</t>
  </si>
  <si>
    <t>Depreciation</t>
  </si>
  <si>
    <t>Dues &amp; Subscriptions</t>
  </si>
  <si>
    <t>Field Trip Expense</t>
  </si>
  <si>
    <t>Food Expense</t>
  </si>
  <si>
    <t>Program Use in Classrooms</t>
  </si>
  <si>
    <t>Supplies - cleaning, classroom, kitchen, etc.</t>
  </si>
  <si>
    <t>Vehicle Expense</t>
  </si>
  <si>
    <t>Meals &amp; Entertainment - 50% and 100%</t>
  </si>
  <si>
    <t>Administrative</t>
  </si>
  <si>
    <t>Bank Charges &amp; Fees</t>
  </si>
  <si>
    <t>5-10%</t>
  </si>
  <si>
    <t>Cell Phone</t>
  </si>
  <si>
    <t>Charitable Contributions</t>
  </si>
  <si>
    <t>Office Supplies</t>
  </si>
  <si>
    <t>Postage &amp; Delivery</t>
  </si>
  <si>
    <t>Professional Fees</t>
  </si>
  <si>
    <t>Travel Expense</t>
  </si>
  <si>
    <t>Interest &amp; Fees</t>
  </si>
  <si>
    <t>Miscellaneous</t>
  </si>
  <si>
    <t>SUBTOTAL</t>
  </si>
  <si>
    <t>Loan principal payment</t>
  </si>
  <si>
    <t>Capital purchases</t>
  </si>
  <si>
    <t>Other startup costs</t>
  </si>
  <si>
    <t>To reserve and/or escrow</t>
  </si>
  <si>
    <t>Owners' withdrawal</t>
  </si>
  <si>
    <t>TOTAL CASH PAID OUT</t>
  </si>
  <si>
    <t>Cash on hand (end of month)</t>
  </si>
  <si>
    <t>MONTHLY Cash Flow Projection</t>
  </si>
  <si>
    <t>Starting date</t>
  </si>
  <si>
    <t>Cash balance alert minimum</t>
  </si>
  <si>
    <t>Beginning</t>
  </si>
  <si>
    <t>Apr-20</t>
  </si>
  <si>
    <t>May-20</t>
  </si>
  <si>
    <t>Jun-20</t>
  </si>
  <si>
    <t>Jul-20</t>
  </si>
  <si>
    <t>Aug-20</t>
  </si>
  <si>
    <t>Sep-20</t>
  </si>
  <si>
    <t>Oct-20</t>
  </si>
  <si>
    <t>Nov-20</t>
  </si>
  <si>
    <t>Dec-20</t>
  </si>
  <si>
    <t>Jan-21</t>
  </si>
  <si>
    <t>Feb-21</t>
  </si>
  <si>
    <t>Mar-21</t>
  </si>
  <si>
    <t>Total</t>
  </si>
  <si>
    <t xml:space="preserve"> </t>
  </si>
  <si>
    <t>Cash sales</t>
  </si>
  <si>
    <t>Returns and allowances</t>
  </si>
  <si>
    <t>Interest, other income</t>
  </si>
  <si>
    <t>Loan proceeds</t>
  </si>
  <si>
    <t>Owner contributions</t>
  </si>
  <si>
    <t>Advertising</t>
  </si>
  <si>
    <t>Commissions and fees</t>
  </si>
  <si>
    <t>Contract labor</t>
  </si>
  <si>
    <t>Employee benefit programs</t>
  </si>
  <si>
    <t>Insurance (other than health)</t>
  </si>
  <si>
    <t>Interest expense</t>
  </si>
  <si>
    <t>Materials and supplies (in COGS)</t>
  </si>
  <si>
    <t>Meals and entertainment</t>
  </si>
  <si>
    <t>Mortgage interest</t>
  </si>
  <si>
    <t>Office expense</t>
  </si>
  <si>
    <t>Other interest expense</t>
  </si>
  <si>
    <t>Pension and profit-sharing plan</t>
  </si>
  <si>
    <t>Purchases for resale</t>
  </si>
  <si>
    <t>Rent or lease</t>
  </si>
  <si>
    <t>Rent or lease: vehicles, equipment</t>
  </si>
  <si>
    <t>Repairs and maintenance</t>
  </si>
  <si>
    <t>Supplies (not in COGS)</t>
  </si>
  <si>
    <t>Taxes and licenses</t>
  </si>
  <si>
    <t>Travel</t>
  </si>
  <si>
    <t>Utilities</t>
  </si>
  <si>
    <t>Wages (less emp. credits)</t>
  </si>
  <si>
    <t>Other expenses</t>
  </si>
  <si>
    <t>OTHER OPERATING DATA</t>
  </si>
  <si>
    <t>Sales volume (dollars)</t>
  </si>
  <si>
    <t>Accounts receivable balance</t>
  </si>
  <si>
    <t>Bad debt balance</t>
  </si>
  <si>
    <t>Inventory on hand</t>
  </si>
  <si>
    <t>Accounts payable balance</t>
  </si>
  <si>
    <t>Lines of Credit - Draws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</si>
</sst>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_(* #,##0_);_(* \(#,##0\);_(* &quot;-&quot;??_);_(@_)"/>
    <numFmt numFmtId="165" formatCode="mmmm"/>
  </numFmts>
  <fonts count="19" x14ac:knownFonts="1">
    <font>
      <sz val="11"/>
      <color theme="1"/>
      <name val="Calibri"/>
      <family val="2"/>
      <scheme val="minor"/>
    </font>
    <font>
      <sz val="8"/>
      <name val="Arial"/>
      <family val="2"/>
    </font>
    <font>
      <b/>
      <sz val="16"/>
      <name val="Arial"/>
      <family val="2"/>
    </font>
    <font>
      <b/>
      <sz val="8"/>
      <name val="Arial"/>
      <family val="2"/>
    </font>
    <font>
      <sz val="10"/>
      <color indexed="8"/>
      <name val="Arial"/>
      <family val="2"/>
    </font>
    <font>
      <b/>
      <sz val="8"/>
      <name val="Calibri"/>
      <family val="2"/>
      <scheme val="minor"/>
    </font>
    <font>
      <sz val="8"/>
      <color indexed="8"/>
      <name val="Arial"/>
      <family val="2"/>
    </font>
    <font>
      <b/>
      <sz val="8"/>
      <color theme="0"/>
      <name val="Calibri"/>
      <family val="2"/>
      <scheme val="minor"/>
    </font>
    <font>
      <sz val="8"/>
      <name val="Calibri"/>
      <family val="2"/>
      <scheme val="minor"/>
    </font>
    <font>
      <sz val="8"/>
      <color rgb="FF000000"/>
      <name val="Arial"/>
      <family val="2"/>
    </font>
    <font>
      <b/>
      <sz val="8"/>
      <color theme="1"/>
      <name val="Calibri"/>
      <family val="2"/>
      <scheme val="minor"/>
    </font>
    <font>
      <b/>
      <sz val="16"/>
      <color theme="1" tint="0.249977111117893"/>
      <name val="Calibri Light"/>
      <family val="2"/>
      <scheme val="major"/>
    </font>
    <font>
      <sz val="10"/>
      <name val="Calibri"/>
      <family val="2"/>
      <scheme val="minor"/>
    </font>
    <font>
      <sz val="8"/>
      <color theme="0"/>
      <name val="Calibri"/>
      <family val="2"/>
      <scheme val="minor"/>
    </font>
    <font>
      <b/>
      <sz val="10"/>
      <name val="Calibri"/>
      <family val="2"/>
      <scheme val="minor"/>
    </font>
    <font>
      <sz val="8"/>
      <color theme="0" tint="-0.249977111117893"/>
      <name val="Calibri"/>
      <family val="2"/>
      <scheme val="minor"/>
    </font>
    <font>
      <b/>
      <sz val="8"/>
      <color theme="0" tint="-0.249977111117893"/>
      <name val="Calibri"/>
      <family val="2"/>
      <scheme val="minor"/>
    </font>
    <font>
      <sz val="8"/>
      <color rgb="FFFF0000"/>
      <name val="Calibri"/>
      <family val="2"/>
      <scheme val="minor"/>
    </font>
    <font>
      <sz val="8"/>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lightUp">
        <bgColor indexed="22"/>
      </patternFill>
    </fill>
    <fill>
      <patternFill patternType="solid">
        <fgColor theme="0" tint="-0.249977111117893"/>
        <bgColor indexed="64"/>
      </patternFill>
    </fill>
  </fills>
  <borders count="44">
    <border>
      <left/>
      <right/>
      <top/>
      <bottom/>
      <diagonal/>
    </border>
    <border>
      <left style="medium">
        <color indexed="64"/>
      </left>
      <right/>
      <top style="medium">
        <color indexed="64"/>
      </top>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double">
        <color indexed="64"/>
      </left>
      <right/>
      <top/>
      <bottom/>
      <diagonal/>
    </border>
    <border>
      <left style="double">
        <color indexed="64"/>
      </left>
      <right style="medium">
        <color indexed="64"/>
      </right>
      <top/>
      <bottom/>
      <diagonal/>
    </border>
    <border>
      <left style="medium">
        <color indexed="64"/>
      </left>
      <right/>
      <top/>
      <bottom style="medium">
        <color indexed="64"/>
      </bottom>
      <diagonal/>
    </border>
    <border>
      <left style="double">
        <color indexed="64"/>
      </left>
      <right/>
      <top/>
      <bottom style="medium">
        <color indexed="64"/>
      </bottom>
      <diagonal/>
    </border>
    <border>
      <left style="double">
        <color indexed="64"/>
      </left>
      <right style="double">
        <color indexed="64"/>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diagonal/>
    </border>
    <border>
      <left style="thick">
        <color indexed="64"/>
      </left>
      <right style="thin">
        <color indexed="64"/>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bottom style="double">
        <color indexed="64"/>
      </bottom>
      <diagonal/>
    </border>
    <border>
      <left style="double">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thick">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style="double">
        <color indexed="64"/>
      </right>
      <top/>
      <bottom/>
      <diagonal/>
    </border>
    <border>
      <left/>
      <right style="medium">
        <color indexed="64"/>
      </right>
      <top/>
      <bottom/>
      <diagonal/>
    </border>
    <border>
      <left style="thick">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23"/>
      </top>
      <bottom/>
      <diagonal/>
    </border>
    <border>
      <left/>
      <right/>
      <top style="thin">
        <color indexed="23"/>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alignment wrapText="1"/>
    </xf>
    <xf numFmtId="43" fontId="1" fillId="0" borderId="0" applyFont="0" applyFill="0" applyBorder="0" applyAlignment="0" applyProtection="0"/>
  </cellStyleXfs>
  <cellXfs count="124">
    <xf numFmtId="0" fontId="0" fillId="0" borderId="0" xfId="0"/>
    <xf numFmtId="0" fontId="2" fillId="0" borderId="0" xfId="1" applyFont="1" applyAlignment="1"/>
    <xf numFmtId="0" fontId="1" fillId="0" borderId="0" xfId="1" applyAlignment="1"/>
    <xf numFmtId="0" fontId="1" fillId="0" borderId="1" xfId="1" applyFont="1" applyBorder="1" applyAlignment="1"/>
    <xf numFmtId="0" fontId="3" fillId="0" borderId="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3" fillId="0" borderId="4" xfId="1" applyFont="1" applyBorder="1" applyAlignment="1">
      <alignment horizontal="center"/>
    </xf>
    <xf numFmtId="0" fontId="3" fillId="0" borderId="5" xfId="1" applyFont="1" applyBorder="1" applyAlignment="1">
      <alignment horizontal="center"/>
    </xf>
    <xf numFmtId="0" fontId="1" fillId="0" borderId="6" xfId="1" applyFont="1" applyBorder="1" applyAlignment="1"/>
    <xf numFmtId="14" fontId="3" fillId="0" borderId="6" xfId="1" applyNumberFormat="1" applyFont="1" applyBorder="1" applyAlignment="1">
      <alignment horizontal="center"/>
    </xf>
    <xf numFmtId="14" fontId="3" fillId="0" borderId="7" xfId="1" applyNumberFormat="1" applyFont="1" applyBorder="1" applyAlignment="1">
      <alignment horizontal="center"/>
    </xf>
    <xf numFmtId="14" fontId="3" fillId="0" borderId="8" xfId="1" applyNumberFormat="1" applyFont="1" applyBorder="1" applyAlignment="1">
      <alignment horizontal="center"/>
    </xf>
    <xf numFmtId="164" fontId="4" fillId="0" borderId="6" xfId="1" applyNumberFormat="1" applyFont="1" applyBorder="1" applyAlignment="1" applyProtection="1">
      <protection locked="0" hidden="1"/>
    </xf>
    <xf numFmtId="0" fontId="1" fillId="0" borderId="9" xfId="1" applyFont="1" applyBorder="1" applyAlignment="1">
      <alignment horizontal="center"/>
    </xf>
    <xf numFmtId="0" fontId="1" fillId="0" borderId="10" xfId="1" applyFont="1" applyBorder="1" applyAlignment="1">
      <alignment horizontal="center"/>
    </xf>
    <xf numFmtId="0" fontId="1" fillId="0" borderId="11" xfId="1" applyFont="1" applyBorder="1" applyAlignment="1">
      <alignment horizontal="center"/>
    </xf>
    <xf numFmtId="0" fontId="1" fillId="0" borderId="12" xfId="1" applyFont="1" applyBorder="1" applyAlignment="1">
      <alignment horizontal="center"/>
    </xf>
    <xf numFmtId="0" fontId="1" fillId="0" borderId="13" xfId="1" applyFont="1" applyBorder="1" applyAlignment="1">
      <alignment horizontal="center"/>
    </xf>
    <xf numFmtId="0" fontId="5" fillId="0" borderId="14" xfId="1" applyFont="1" applyBorder="1" applyAlignment="1">
      <alignment wrapText="1"/>
    </xf>
    <xf numFmtId="164" fontId="6" fillId="2" borderId="0" xfId="2" applyNumberFormat="1" applyFont="1" applyFill="1" applyBorder="1" applyAlignment="1" applyProtection="1">
      <protection locked="0" hidden="1"/>
    </xf>
    <xf numFmtId="164" fontId="6" fillId="2" borderId="3" xfId="2" applyNumberFormat="1" applyFont="1" applyFill="1" applyBorder="1" applyAlignment="1" applyProtection="1">
      <protection locked="0" hidden="1"/>
    </xf>
    <xf numFmtId="164" fontId="6" fillId="2" borderId="15" xfId="2" applyNumberFormat="1" applyFont="1" applyFill="1" applyBorder="1" applyAlignment="1" applyProtection="1">
      <protection locked="0" hidden="1"/>
    </xf>
    <xf numFmtId="0" fontId="7" fillId="3" borderId="16" xfId="1" applyFont="1" applyFill="1" applyBorder="1" applyAlignment="1">
      <alignment wrapText="1"/>
    </xf>
    <xf numFmtId="0" fontId="1" fillId="3" borderId="17" xfId="1" applyFont="1" applyFill="1" applyBorder="1" applyAlignment="1"/>
    <xf numFmtId="0" fontId="1" fillId="3" borderId="18" xfId="1" applyFont="1" applyFill="1" applyBorder="1" applyAlignment="1"/>
    <xf numFmtId="0" fontId="8" fillId="0" borderId="16" xfId="1" applyFont="1" applyFill="1" applyBorder="1" applyProtection="1">
      <alignment wrapText="1"/>
    </xf>
    <xf numFmtId="164" fontId="6" fillId="0" borderId="17" xfId="2" applyNumberFormat="1" applyFont="1" applyFill="1" applyBorder="1" applyAlignment="1" applyProtection="1">
      <protection locked="0" hidden="1"/>
    </xf>
    <xf numFmtId="164" fontId="6" fillId="0" borderId="18" xfId="2" applyNumberFormat="1" applyFont="1" applyFill="1" applyBorder="1" applyAlignment="1" applyProtection="1">
      <protection locked="0" hidden="1"/>
    </xf>
    <xf numFmtId="164" fontId="6" fillId="0" borderId="17" xfId="2" applyNumberFormat="1" applyFont="1" applyFill="1" applyBorder="1" applyAlignment="1" applyProtection="1">
      <protection hidden="1"/>
    </xf>
    <xf numFmtId="0" fontId="5" fillId="4" borderId="16" xfId="1" applyFont="1" applyFill="1" applyBorder="1" applyProtection="1">
      <alignment wrapText="1"/>
    </xf>
    <xf numFmtId="164" fontId="6" fillId="2" borderId="19" xfId="2" applyNumberFormat="1" applyFont="1" applyFill="1" applyBorder="1" applyAlignment="1" applyProtection="1">
      <protection hidden="1"/>
    </xf>
    <xf numFmtId="0" fontId="5" fillId="0" borderId="16" xfId="1" applyFont="1" applyBorder="1" applyAlignment="1">
      <alignment wrapText="1"/>
    </xf>
    <xf numFmtId="164" fontId="6" fillId="2" borderId="0" xfId="2" applyNumberFormat="1" applyFont="1" applyFill="1" applyBorder="1" applyAlignment="1" applyProtection="1">
      <protection hidden="1"/>
    </xf>
    <xf numFmtId="164" fontId="6" fillId="2" borderId="11" xfId="2" applyNumberFormat="1" applyFont="1" applyFill="1" applyBorder="1" applyAlignment="1" applyProtection="1">
      <protection hidden="1"/>
    </xf>
    <xf numFmtId="164" fontId="6" fillId="2" borderId="20" xfId="2" applyNumberFormat="1" applyFont="1" applyFill="1" applyBorder="1" applyAlignment="1" applyProtection="1">
      <protection hidden="1"/>
    </xf>
    <xf numFmtId="0" fontId="8" fillId="0" borderId="0" xfId="1" applyFont="1">
      <alignment wrapText="1"/>
    </xf>
    <xf numFmtId="0" fontId="5" fillId="0" borderId="21" xfId="1" applyFont="1" applyBorder="1" applyAlignment="1">
      <alignment wrapText="1"/>
    </xf>
    <xf numFmtId="3" fontId="8" fillId="0" borderId="22" xfId="1" applyNumberFormat="1" applyFont="1" applyBorder="1">
      <alignment wrapText="1"/>
    </xf>
    <xf numFmtId="3" fontId="8" fillId="0" borderId="21" xfId="1" applyNumberFormat="1" applyFont="1" applyBorder="1">
      <alignment wrapText="1"/>
    </xf>
    <xf numFmtId="0" fontId="7" fillId="3" borderId="23" xfId="1" applyFont="1" applyFill="1" applyBorder="1" applyAlignment="1">
      <alignment wrapText="1"/>
    </xf>
    <xf numFmtId="164" fontId="6" fillId="3" borderId="24" xfId="2" applyNumberFormat="1" applyFont="1" applyFill="1" applyBorder="1" applyAlignment="1" applyProtection="1">
      <protection hidden="1"/>
    </xf>
    <xf numFmtId="164" fontId="6" fillId="3" borderId="25" xfId="2" applyNumberFormat="1" applyFont="1" applyFill="1" applyBorder="1" applyAlignment="1" applyProtection="1">
      <protection hidden="1"/>
    </xf>
    <xf numFmtId="164" fontId="1" fillId="3" borderId="25" xfId="2" applyNumberFormat="1" applyFont="1" applyFill="1" applyBorder="1"/>
    <xf numFmtId="164" fontId="1" fillId="3" borderId="26" xfId="2" applyNumberFormat="1" applyFont="1" applyFill="1" applyBorder="1"/>
    <xf numFmtId="0" fontId="1" fillId="0" borderId="0" xfId="1" applyFont="1" applyAlignment="1"/>
    <xf numFmtId="0" fontId="8" fillId="0" borderId="27" xfId="1" applyNumberFormat="1" applyFont="1" applyFill="1" applyBorder="1" applyAlignment="1"/>
    <xf numFmtId="0" fontId="9" fillId="0" borderId="0" xfId="1" applyFont="1">
      <alignment wrapText="1"/>
    </xf>
    <xf numFmtId="164" fontId="1" fillId="0" borderId="18" xfId="2" applyNumberFormat="1" applyFont="1" applyBorder="1"/>
    <xf numFmtId="0" fontId="8" fillId="0" borderId="27" xfId="1" applyFont="1" applyBorder="1" applyAlignment="1">
      <alignment wrapText="1"/>
    </xf>
    <xf numFmtId="164" fontId="6" fillId="0" borderId="18" xfId="2" applyNumberFormat="1" applyFont="1" applyFill="1" applyBorder="1" applyAlignment="1" applyProtection="1">
      <protection hidden="1"/>
    </xf>
    <xf numFmtId="0" fontId="5" fillId="4" borderId="27" xfId="1" applyFont="1" applyFill="1" applyBorder="1" applyAlignment="1">
      <alignment wrapText="1"/>
    </xf>
    <xf numFmtId="164" fontId="6" fillId="2" borderId="18" xfId="2" applyNumberFormat="1" applyFont="1" applyFill="1" applyBorder="1" applyAlignment="1" applyProtection="1">
      <protection hidden="1"/>
    </xf>
    <xf numFmtId="0" fontId="10" fillId="4" borderId="27" xfId="1" applyNumberFormat="1" applyFont="1" applyFill="1" applyBorder="1" applyAlignment="1">
      <alignment wrapText="1"/>
    </xf>
    <xf numFmtId="0" fontId="8" fillId="0" borderId="0" xfId="1" applyFont="1" applyAlignment="1"/>
    <xf numFmtId="0" fontId="12" fillId="0" borderId="0" xfId="1" applyFont="1" applyFill="1" applyProtection="1">
      <alignment wrapText="1"/>
    </xf>
    <xf numFmtId="14" fontId="8" fillId="0" borderId="18" xfId="1" applyNumberFormat="1" applyFont="1" applyBorder="1" applyAlignment="1" applyProtection="1">
      <alignment horizontal="right" wrapText="1"/>
      <protection locked="0"/>
    </xf>
    <xf numFmtId="3" fontId="8" fillId="0" borderId="28" xfId="1" applyNumberFormat="1" applyFont="1" applyBorder="1" applyProtection="1">
      <alignment wrapText="1"/>
      <protection locked="0"/>
    </xf>
    <xf numFmtId="3" fontId="13" fillId="0" borderId="0" xfId="1" applyNumberFormat="1" applyFont="1" applyAlignment="1"/>
    <xf numFmtId="0" fontId="14" fillId="0" borderId="0" xfId="1" applyFont="1" applyBorder="1" applyAlignment="1"/>
    <xf numFmtId="0" fontId="8" fillId="0" borderId="0" xfId="1" applyFont="1" applyBorder="1" applyAlignment="1"/>
    <xf numFmtId="0" fontId="5" fillId="0" borderId="0" xfId="1" applyFont="1" applyBorder="1" applyAlignment="1">
      <alignment wrapText="1"/>
    </xf>
    <xf numFmtId="0" fontId="7" fillId="3" borderId="29" xfId="1" applyFont="1" applyFill="1" applyBorder="1" applyAlignment="1">
      <alignment horizontal="center" wrapText="1"/>
    </xf>
    <xf numFmtId="49" fontId="7" fillId="3" borderId="28" xfId="1" applyNumberFormat="1" applyFont="1" applyFill="1" applyBorder="1" applyAlignment="1">
      <alignment horizontal="center" wrapText="1"/>
    </xf>
    <xf numFmtId="17" fontId="7" fillId="3" borderId="28" xfId="1" applyNumberFormat="1" applyFont="1" applyFill="1" applyBorder="1" applyAlignment="1">
      <alignment horizontal="center" wrapText="1"/>
    </xf>
    <xf numFmtId="165" fontId="7" fillId="3" borderId="30" xfId="1" applyNumberFormat="1" applyFont="1" applyFill="1" applyBorder="1" applyAlignment="1">
      <alignment horizontal="center" wrapText="1"/>
    </xf>
    <xf numFmtId="0" fontId="8" fillId="0" borderId="0" xfId="1" applyFont="1" applyBorder="1">
      <alignment wrapText="1"/>
    </xf>
    <xf numFmtId="3" fontId="8" fillId="0" borderId="31" xfId="1" applyNumberFormat="1" applyFont="1" applyBorder="1" applyProtection="1">
      <alignment wrapText="1"/>
      <protection locked="0"/>
    </xf>
    <xf numFmtId="3" fontId="8" fillId="2" borderId="32" xfId="1" applyNumberFormat="1" applyFont="1" applyFill="1" applyBorder="1">
      <alignment wrapText="1"/>
    </xf>
    <xf numFmtId="3" fontId="8" fillId="5" borderId="33" xfId="1" applyNumberFormat="1" applyFont="1" applyFill="1" applyBorder="1">
      <alignment wrapText="1"/>
    </xf>
    <xf numFmtId="0" fontId="5" fillId="0" borderId="22" xfId="1" applyFont="1" applyBorder="1" applyAlignment="1">
      <alignment wrapText="1"/>
    </xf>
    <xf numFmtId="3" fontId="8" fillId="0" borderId="0" xfId="1" applyNumberFormat="1" applyFont="1" applyBorder="1">
      <alignment wrapText="1"/>
    </xf>
    <xf numFmtId="0" fontId="7" fillId="3" borderId="34" xfId="1" applyFont="1" applyFill="1" applyBorder="1" applyAlignment="1">
      <alignment wrapText="1"/>
    </xf>
    <xf numFmtId="0" fontId="13" fillId="3" borderId="34" xfId="1" applyNumberFormat="1" applyFont="1" applyFill="1" applyBorder="1">
      <alignment wrapText="1"/>
    </xf>
    <xf numFmtId="0" fontId="13" fillId="3" borderId="34" xfId="1" applyNumberFormat="1" applyFont="1" applyFill="1" applyBorder="1" applyAlignment="1">
      <alignment horizontal="center" wrapText="1"/>
    </xf>
    <xf numFmtId="0" fontId="8" fillId="0" borderId="17" xfId="1" applyFont="1" applyFill="1" applyBorder="1" applyProtection="1">
      <alignment wrapText="1"/>
    </xf>
    <xf numFmtId="3" fontId="8" fillId="5" borderId="32" xfId="1" applyNumberFormat="1" applyFont="1" applyFill="1" applyBorder="1">
      <alignment wrapText="1"/>
    </xf>
    <xf numFmtId="3" fontId="8" fillId="2" borderId="30" xfId="1" applyNumberFormat="1" applyFont="1" applyFill="1" applyBorder="1">
      <alignment wrapText="1"/>
    </xf>
    <xf numFmtId="3" fontId="8" fillId="0" borderId="18" xfId="1" applyNumberFormat="1" applyFont="1" applyBorder="1" applyProtection="1">
      <alignment wrapText="1"/>
      <protection locked="0"/>
    </xf>
    <xf numFmtId="0" fontId="5" fillId="4" borderId="31" xfId="1" applyFont="1" applyFill="1" applyBorder="1" applyProtection="1">
      <alignment wrapText="1"/>
    </xf>
    <xf numFmtId="3" fontId="15" fillId="5" borderId="32" xfId="1" applyNumberFormat="1" applyFont="1" applyFill="1" applyBorder="1">
      <alignment wrapText="1"/>
    </xf>
    <xf numFmtId="3" fontId="8" fillId="0" borderId="32" xfId="1" applyNumberFormat="1" applyFont="1" applyBorder="1" applyProtection="1">
      <alignment wrapText="1"/>
      <protection locked="0"/>
    </xf>
    <xf numFmtId="3" fontId="8" fillId="2" borderId="18" xfId="1" applyNumberFormat="1" applyFont="1" applyFill="1" applyBorder="1">
      <alignment wrapText="1"/>
    </xf>
    <xf numFmtId="3" fontId="8" fillId="2" borderId="33" xfId="1" applyNumberFormat="1" applyFont="1" applyFill="1" applyBorder="1">
      <alignment wrapText="1"/>
    </xf>
    <xf numFmtId="3" fontId="8" fillId="2" borderId="14" xfId="1" applyNumberFormat="1" applyFont="1" applyFill="1" applyBorder="1">
      <alignment wrapText="1"/>
    </xf>
    <xf numFmtId="0" fontId="8" fillId="0" borderId="35" xfId="1" applyNumberFormat="1" applyFont="1" applyFill="1" applyBorder="1" applyAlignment="1"/>
    <xf numFmtId="0" fontId="8" fillId="0" borderId="35" xfId="1" applyFont="1" applyBorder="1" applyAlignment="1">
      <alignment wrapText="1"/>
    </xf>
    <xf numFmtId="0" fontId="8" fillId="0" borderId="36" xfId="1" applyNumberFormat="1" applyFont="1" applyFill="1" applyBorder="1" applyAlignment="1"/>
    <xf numFmtId="3" fontId="8" fillId="0" borderId="37" xfId="1" applyNumberFormat="1" applyFont="1" applyBorder="1" applyProtection="1">
      <alignment wrapText="1"/>
      <protection locked="0"/>
    </xf>
    <xf numFmtId="0" fontId="8" fillId="0" borderId="38" xfId="1" applyNumberFormat="1" applyFont="1" applyFill="1" applyBorder="1" applyAlignment="1"/>
    <xf numFmtId="0" fontId="8" fillId="0" borderId="38" xfId="1" applyFont="1" applyBorder="1" applyAlignment="1">
      <alignment wrapText="1"/>
    </xf>
    <xf numFmtId="0" fontId="5" fillId="4" borderId="31" xfId="1" applyFont="1" applyFill="1" applyBorder="1" applyAlignment="1">
      <alignment wrapText="1"/>
    </xf>
    <xf numFmtId="0" fontId="8" fillId="5" borderId="32" xfId="1" applyFont="1" applyFill="1" applyBorder="1">
      <alignment wrapText="1"/>
    </xf>
    <xf numFmtId="0" fontId="10" fillId="4" borderId="0" xfId="1" applyNumberFormat="1" applyFont="1" applyFill="1" applyBorder="1" applyAlignment="1">
      <alignment wrapText="1"/>
    </xf>
    <xf numFmtId="0" fontId="16" fillId="5" borderId="33" xfId="1" applyNumberFormat="1" applyFont="1" applyFill="1" applyBorder="1">
      <alignment wrapText="1"/>
    </xf>
    <xf numFmtId="0" fontId="7" fillId="3" borderId="33" xfId="1" applyNumberFormat="1" applyFont="1" applyFill="1" applyBorder="1" applyAlignment="1">
      <alignment horizontal="center" wrapText="1"/>
    </xf>
    <xf numFmtId="0" fontId="8" fillId="0" borderId="39" xfId="1" applyFont="1" applyBorder="1" applyAlignment="1">
      <alignment wrapText="1"/>
    </xf>
    <xf numFmtId="3" fontId="8" fillId="5" borderId="40" xfId="1" applyNumberFormat="1" applyFont="1" applyFill="1" applyBorder="1">
      <alignment wrapText="1"/>
    </xf>
    <xf numFmtId="3" fontId="8" fillId="0" borderId="40" xfId="1" applyNumberFormat="1" applyFont="1" applyBorder="1">
      <alignment wrapText="1"/>
    </xf>
    <xf numFmtId="3" fontId="8" fillId="2" borderId="40" xfId="1" applyNumberFormat="1" applyFont="1" applyFill="1" applyBorder="1">
      <alignment wrapText="1"/>
    </xf>
    <xf numFmtId="0" fontId="5" fillId="4" borderId="39" xfId="1" applyFont="1" applyFill="1" applyBorder="1" applyAlignment="1">
      <alignment wrapText="1"/>
    </xf>
    <xf numFmtId="3" fontId="15" fillId="5" borderId="33" xfId="1" applyNumberFormat="1" applyFont="1" applyFill="1" applyBorder="1">
      <alignment wrapText="1"/>
    </xf>
    <xf numFmtId="3" fontId="8" fillId="0" borderId="33" xfId="1" applyNumberFormat="1" applyFont="1" applyBorder="1">
      <alignment wrapText="1"/>
    </xf>
    <xf numFmtId="0" fontId="5" fillId="4" borderId="30" xfId="1" applyFont="1" applyFill="1" applyBorder="1" applyAlignment="1">
      <alignment wrapText="1"/>
    </xf>
    <xf numFmtId="3" fontId="8" fillId="5" borderId="37" xfId="1" applyNumberFormat="1" applyFont="1" applyFill="1" applyBorder="1">
      <alignment wrapText="1"/>
    </xf>
    <xf numFmtId="0" fontId="5" fillId="0" borderId="39" xfId="1" applyFont="1" applyBorder="1" applyAlignment="1">
      <alignment wrapText="1"/>
    </xf>
    <xf numFmtId="0" fontId="8" fillId="0" borderId="39" xfId="1" applyFont="1" applyBorder="1">
      <alignment wrapText="1"/>
    </xf>
    <xf numFmtId="0" fontId="7" fillId="3" borderId="34" xfId="1" applyFont="1" applyFill="1" applyBorder="1" applyAlignment="1"/>
    <xf numFmtId="0" fontId="13" fillId="3" borderId="34" xfId="1" applyFont="1" applyFill="1" applyBorder="1">
      <alignment wrapText="1"/>
    </xf>
    <xf numFmtId="0" fontId="13" fillId="3" borderId="34" xfId="1" applyFont="1" applyFill="1" applyBorder="1" applyAlignment="1">
      <alignment horizontal="center" wrapText="1"/>
    </xf>
    <xf numFmtId="0" fontId="8" fillId="0" borderId="29" xfId="1" applyFont="1" applyBorder="1" applyAlignment="1">
      <alignment wrapText="1"/>
    </xf>
    <xf numFmtId="0" fontId="8" fillId="6" borderId="28" xfId="1" applyNumberFormat="1" applyFont="1" applyFill="1" applyBorder="1">
      <alignment wrapText="1"/>
    </xf>
    <xf numFmtId="3" fontId="8" fillId="6" borderId="30" xfId="1" applyNumberFormat="1" applyFont="1" applyFill="1" applyBorder="1" applyProtection="1">
      <alignment wrapText="1"/>
    </xf>
    <xf numFmtId="3" fontId="8" fillId="6" borderId="41" xfId="1" applyNumberFormat="1" applyFont="1" applyFill="1" applyBorder="1" applyProtection="1">
      <alignment wrapText="1"/>
    </xf>
    <xf numFmtId="0" fontId="8" fillId="0" borderId="42" xfId="1" applyFont="1" applyBorder="1" applyAlignment="1">
      <alignment wrapText="1"/>
    </xf>
    <xf numFmtId="0" fontId="8" fillId="6" borderId="43" xfId="1" applyNumberFormat="1" applyFont="1" applyFill="1" applyBorder="1">
      <alignment wrapText="1"/>
    </xf>
    <xf numFmtId="3" fontId="8" fillId="0" borderId="43" xfId="1" applyNumberFormat="1" applyFont="1" applyBorder="1" applyProtection="1">
      <alignment wrapText="1"/>
      <protection locked="0"/>
    </xf>
    <xf numFmtId="3" fontId="8" fillId="6" borderId="40" xfId="1" applyNumberFormat="1" applyFont="1" applyFill="1" applyBorder="1" applyProtection="1">
      <alignment wrapText="1"/>
    </xf>
    <xf numFmtId="0" fontId="8" fillId="0" borderId="0" xfId="1" applyFont="1" applyAlignment="1">
      <alignment wrapText="1"/>
    </xf>
    <xf numFmtId="0" fontId="17" fillId="0" borderId="16" xfId="1" applyFont="1" applyFill="1" applyBorder="1" applyProtection="1">
      <alignment wrapText="1"/>
    </xf>
    <xf numFmtId="164" fontId="18" fillId="0" borderId="17" xfId="2" applyNumberFormat="1" applyFont="1" applyFill="1" applyBorder="1" applyAlignment="1" applyProtection="1">
      <protection locked="0" hidden="1"/>
    </xf>
    <xf numFmtId="164" fontId="18" fillId="0" borderId="18" xfId="2" applyNumberFormat="1" applyFont="1" applyFill="1" applyBorder="1" applyAlignment="1" applyProtection="1">
      <protection locked="0" hidden="1"/>
    </xf>
    <xf numFmtId="0" fontId="18" fillId="0" borderId="0" xfId="1" applyFont="1" applyAlignment="1"/>
    <xf numFmtId="0" fontId="11" fillId="0" borderId="0" xfId="1" applyFont="1" applyFill="1" applyBorder="1" applyAlignment="1" applyProtection="1">
      <alignment horizontal="left" wrapText="1"/>
    </xf>
  </cellXfs>
  <cellStyles count="3">
    <cellStyle name="Comma 2" xfId="2" xr:uid="{00000000-0005-0000-0000-000000000000}"/>
    <cellStyle name="Normal" xfId="0" builtinId="0"/>
    <cellStyle name="Normal 2" xfId="1" xr:uid="{00000000-0005-0000-0000-000002000000}"/>
  </cellStyles>
  <dxfs count="143">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8"/>
        <color theme="0" tint="-0.249977111117893"/>
        <name val="Calibri"/>
        <scheme val="minor"/>
      </font>
      <numFmt numFmtId="3" formatCode="#,##0"/>
      <fill>
        <patternFill patternType="lightUp">
          <fgColor indexed="64"/>
          <bgColor indexed="22"/>
        </patternFill>
      </fill>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fill>
        <patternFill patternType="lightUp">
          <fgColor indexed="64"/>
          <bgColor indexed="22"/>
        </patternFill>
      </fill>
      <border diagonalUp="0" diagonalDown="0">
        <left style="thin">
          <color indexed="64"/>
        </left>
        <right/>
        <top style="thin">
          <color indexed="64"/>
        </top>
        <bottom/>
        <vertical/>
        <horizontal/>
      </border>
    </dxf>
    <dxf>
      <font>
        <b/>
        <i val="0"/>
        <strike val="0"/>
        <condense val="0"/>
        <extend val="0"/>
        <outline val="0"/>
        <shadow val="0"/>
        <u val="none"/>
        <vertAlign val="baseline"/>
        <sz val="8"/>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8"/>
        <color auto="1"/>
        <name val="Calibri"/>
        <scheme val="minor"/>
      </font>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auto="1"/>
        </bottom>
      </border>
    </dxf>
    <dxf>
      <font>
        <b val="0"/>
        <i val="0"/>
        <strike val="0"/>
        <condense val="0"/>
        <extend val="0"/>
        <outline val="0"/>
        <shadow val="0"/>
        <u val="none"/>
        <vertAlign val="baseline"/>
        <sz val="8"/>
        <color auto="1"/>
        <name val="Calibri"/>
        <scheme val="minor"/>
      </font>
    </dxf>
    <dxf>
      <font>
        <b/>
        <i val="0"/>
        <strike val="0"/>
        <condense val="0"/>
        <extend val="0"/>
        <outline val="0"/>
        <shadow val="0"/>
        <u val="none"/>
        <vertAlign val="baseline"/>
        <sz val="8"/>
        <color theme="0"/>
        <name val="Calibri"/>
        <scheme val="minor"/>
      </font>
      <numFmt numFmtId="166" formatCode="mmm/yy"/>
      <fill>
        <patternFill patternType="solid">
          <fgColor indexed="64"/>
          <bgColor theme="1" tint="0.499984740745262"/>
        </patternFill>
      </fill>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0.249977111117893"/>
        </patternFill>
      </fill>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protection locked="0" hidden="0"/>
    </dxf>
    <dxf>
      <border outline="0">
        <bottom style="thin">
          <color indexed="64"/>
        </bottom>
      </border>
    </dxf>
    <dxf>
      <font>
        <b val="0"/>
        <i val="0"/>
        <strike val="0"/>
        <condense val="0"/>
        <extend val="0"/>
        <outline val="0"/>
        <shadow val="0"/>
        <u val="none"/>
        <vertAlign val="baseline"/>
        <sz val="8"/>
        <color theme="0"/>
        <name val="Calibri"/>
        <scheme val="minor"/>
      </font>
      <fill>
        <patternFill patternType="solid">
          <fgColor indexed="64"/>
          <bgColor theme="1" tint="0.34998626667073579"/>
        </patternFill>
      </fill>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Calibri"/>
        <scheme val="minor"/>
      </font>
      <protection locked="0" hidden="0"/>
    </dxf>
    <dxf>
      <border outline="0">
        <bottom style="thin">
          <color indexed="64"/>
        </bottom>
      </border>
    </dxf>
    <dxf>
      <font>
        <b val="0"/>
        <i val="0"/>
        <strike val="0"/>
        <condense val="0"/>
        <extend val="0"/>
        <outline val="0"/>
        <shadow val="0"/>
        <u val="none"/>
        <vertAlign val="baseline"/>
        <sz val="8"/>
        <color theme="0"/>
        <name val="Calibri"/>
        <scheme val="minor"/>
      </font>
      <numFmt numFmtId="3" formatCode="#,##0"/>
      <fill>
        <patternFill patternType="solid">
          <fgColor indexed="64"/>
          <bgColor theme="1" tint="0.34998626667073579"/>
        </patternFill>
      </fill>
    </dxf>
    <dxf>
      <font>
        <b val="0"/>
        <i val="0"/>
        <strike val="0"/>
        <condense val="0"/>
        <extend val="0"/>
        <outline val="0"/>
        <shadow val="0"/>
        <u val="none"/>
        <vertAlign val="baseline"/>
        <sz val="8"/>
        <color auto="1"/>
        <name val="Calibri"/>
        <scheme val="minor"/>
      </font>
      <numFmt numFmtId="3" formatCode="#,##0"/>
      <fill>
        <patternFill patternType="lightUp">
          <fgColor indexed="64"/>
          <bgColor indexed="22"/>
        </patternFill>
      </fill>
      <border diagonalUp="0" diagonalDown="0">
        <left style="thin">
          <color indexed="64"/>
        </left>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Calibri"/>
        <scheme val="minor"/>
      </font>
      <numFmt numFmtId="3" formatCode="#,##0"/>
      <border diagonalUp="0" diagonalDown="0">
        <left/>
        <right style="thin">
          <color indexed="64"/>
        </right>
        <top/>
        <bottom/>
        <vertical/>
        <horizontal/>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0" tint="-4.9989318521683403E-2"/>
        </patternFill>
      </fill>
    </dxf>
    <dxf>
      <border outline="0">
        <bottom style="thin">
          <color indexed="64"/>
        </bottom>
      </border>
    </dxf>
    <dxf>
      <font>
        <b/>
        <i val="0"/>
        <strike val="0"/>
        <condense val="0"/>
        <extend val="0"/>
        <outline val="0"/>
        <shadow val="0"/>
        <u val="none"/>
        <vertAlign val="baseline"/>
        <sz val="8"/>
        <color theme="0"/>
        <name val="Calibri"/>
        <scheme val="minor"/>
      </font>
      <numFmt numFmtId="166" formatCode="mmm/yy"/>
      <fill>
        <patternFill patternType="solid">
          <fgColor indexed="64"/>
          <bgColor theme="1" tint="0.34998626667073579"/>
        </patternFill>
      </fill>
      <alignment horizontal="center"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top/>
        <bottom/>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left style="thin">
          <color indexed="64"/>
        </left>
        <right/>
        <top/>
        <bottom style="thin">
          <color indexed="64"/>
        </bottom>
        <vertical/>
        <horizontal/>
      </border>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fill>
        <patternFill patternType="solid">
          <fgColor indexed="64"/>
          <bgColor theme="0" tint="-4.9989318521683403E-2"/>
        </patternFill>
      </fill>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numFmt numFmtId="3" formatCode="#,##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8"/>
        <color auto="1"/>
        <name val="Calibri"/>
        <scheme val="minor"/>
      </font>
      <numFmt numFmtId="3" formatCode="#,##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theme="0" tint="-0.249977111117893"/>
        <name val="Calibri"/>
        <scheme val="minor"/>
      </font>
      <numFmt numFmtId="3" formatCode="#,##0"/>
      <fill>
        <patternFill patternType="lightUp">
          <fgColor indexed="64"/>
          <bgColor indexed="22"/>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Calibri"/>
        <scheme val="minor"/>
      </font>
      <numFmt numFmtId="3" formatCode="#,##0"/>
      <fill>
        <patternFill patternType="lightUp">
          <fgColor indexed="64"/>
          <bgColor indexed="22"/>
        </patternFill>
      </fill>
      <border diagonalUp="0" diagonalDown="0">
        <left style="thin">
          <color indexed="64"/>
        </left>
        <right style="thin">
          <color indexed="64"/>
        </right>
        <top/>
        <bottom/>
        <vertical/>
        <horizontal/>
      </border>
    </dxf>
    <dxf>
      <font>
        <b/>
        <i val="0"/>
        <strike val="0"/>
        <condense val="0"/>
        <extend val="0"/>
        <outline val="0"/>
        <shadow val="0"/>
        <u val="none"/>
        <vertAlign val="baseline"/>
        <sz val="8"/>
        <color auto="1"/>
        <name val="Calibri"/>
        <scheme val="minor"/>
      </font>
      <fill>
        <patternFill patternType="solid">
          <fgColor indexed="64"/>
          <bgColor theme="0"/>
        </patternFill>
      </fill>
      <border diagonalUp="0" diagonalDown="0" outline="0">
        <left/>
        <right style="thin">
          <color indexed="64"/>
        </right>
        <top/>
        <bottom/>
      </border>
      <protection locked="1" hidden="0"/>
    </dxf>
    <dxf>
      <font>
        <b val="0"/>
        <i val="0"/>
        <strike val="0"/>
        <condense val="0"/>
        <extend val="0"/>
        <outline val="0"/>
        <shadow val="0"/>
        <u val="none"/>
        <vertAlign val="baseline"/>
        <sz val="8"/>
        <color auto="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8"/>
        <color auto="1"/>
        <name val="Calibri"/>
        <scheme val="minor"/>
      </font>
      <protection locked="0" hidden="0"/>
    </dxf>
    <dxf>
      <border outline="0">
        <bottom style="thin">
          <color indexed="64"/>
        </bottom>
      </border>
    </dxf>
    <dxf>
      <font>
        <b val="0"/>
        <i val="0"/>
        <strike val="0"/>
        <condense val="0"/>
        <extend val="0"/>
        <outline val="0"/>
        <shadow val="0"/>
        <u val="none"/>
        <vertAlign val="baseline"/>
        <sz val="8"/>
        <color theme="0"/>
        <name val="Calibri"/>
        <scheme val="minor"/>
      </font>
      <numFmt numFmtId="3" formatCode="#,##0"/>
      <fill>
        <patternFill patternType="solid">
          <fgColor indexed="64"/>
          <bgColor theme="1" tint="0.34998626667073579"/>
        </patternFill>
      </fill>
    </dxf>
    <dxf>
      <font>
        <color rgb="FFC00000"/>
      </font>
    </dxf>
    <dxf>
      <font>
        <b/>
        <i val="0"/>
      </font>
    </dxf>
    <dxf>
      <fill>
        <patternFill>
          <bgColor theme="0" tint="-4.9989318521683403E-2"/>
        </patternFill>
      </fill>
    </dxf>
    <dxf>
      <font>
        <b/>
        <i val="0"/>
        <color theme="0"/>
      </font>
      <fill>
        <patternFill>
          <bgColor theme="1" tint="0.49998474074526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Cash" pivot="0" count="4" xr9:uid="{00000000-0011-0000-FFFF-FFFF00000000}">
      <tableStyleElement type="wholeTable" dxfId="142"/>
      <tableStyleElement type="headerRow" dxfId="141"/>
      <tableStyleElement type="totalRow" dxfId="140"/>
      <tableStyleElement type="firstTotalCell" dxfId="1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1\Desktop\Small-business-cash-flow-proj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Projection"/>
      <sheetName val="Monthly Projection"/>
      <sheetName val="Small-business-cash-flow-projec"/>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ashReceipts" displayName="CashReceipts" ref="B9:P16" totalsRowCount="1" headerRowDxfId="137" dataDxfId="135" headerRowBorderDxfId="136" tableBorderDxfId="134">
  <autoFilter ref="B9:P15"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CASH RECEIPTS" totalsRowLabel="TOTAL CASH RECEIPTS" dataDxfId="133" totalsRowDxfId="132"/>
    <tableColumn id="2" xr3:uid="{00000000-0010-0000-0000-000002000000}" name=" " dataDxfId="131" totalsRowDxfId="130"/>
    <tableColumn id="3" xr3:uid="{00000000-0010-0000-0000-000003000000}" name="Apr-20" totalsRowFunction="custom" dataDxfId="129" totalsRowDxfId="128">
      <totalsRowFormula>SUM(D10,D12:D15,(D11*-1))</totalsRowFormula>
    </tableColumn>
    <tableColumn id="4" xr3:uid="{00000000-0010-0000-0000-000004000000}" name="May-20" totalsRowFunction="custom" dataDxfId="127" totalsRowDxfId="126">
      <totalsRowFormula>SUM(E10,E12:E15,(E11*-1))</totalsRowFormula>
    </tableColumn>
    <tableColumn id="5" xr3:uid="{00000000-0010-0000-0000-000005000000}" name="Jun-20" totalsRowFunction="custom" dataDxfId="125" totalsRowDxfId="124">
      <totalsRowFormula>SUM(F10,F12:F15,(F11*-1))</totalsRowFormula>
    </tableColumn>
    <tableColumn id="6" xr3:uid="{00000000-0010-0000-0000-000006000000}" name="Jul-20" totalsRowFunction="custom" dataDxfId="123" totalsRowDxfId="122">
      <totalsRowFormula>SUM(G10,G12:G15,(G11*-1))</totalsRowFormula>
    </tableColumn>
    <tableColumn id="7" xr3:uid="{00000000-0010-0000-0000-000007000000}" name="Aug-20" totalsRowFunction="custom" dataDxfId="121" totalsRowDxfId="120">
      <totalsRowFormula>SUM(H10,H12:H15,(H11*-1))</totalsRowFormula>
    </tableColumn>
    <tableColumn id="8" xr3:uid="{00000000-0010-0000-0000-000008000000}" name="Sep-20" totalsRowFunction="custom" dataDxfId="119" totalsRowDxfId="118">
      <totalsRowFormula>SUM(I10,I12:I15,(I11*-1))</totalsRowFormula>
    </tableColumn>
    <tableColumn id="9" xr3:uid="{00000000-0010-0000-0000-000009000000}" name="Oct-20" totalsRowFunction="custom" dataDxfId="117" totalsRowDxfId="116">
      <totalsRowFormula>SUM(J10,J12:J15,(J11*-1))</totalsRowFormula>
    </tableColumn>
    <tableColumn id="10" xr3:uid="{00000000-0010-0000-0000-00000A000000}" name="Nov-20" totalsRowFunction="custom" dataDxfId="115" totalsRowDxfId="114">
      <totalsRowFormula>SUM(K10,K12:K15,(K11*-1))</totalsRowFormula>
    </tableColumn>
    <tableColumn id="11" xr3:uid="{00000000-0010-0000-0000-00000B000000}" name="Dec-20" totalsRowFunction="custom" dataDxfId="113" totalsRowDxfId="112">
      <totalsRowFormula>SUM(L10,L12:L15,(L11*-1))</totalsRowFormula>
    </tableColumn>
    <tableColumn id="12" xr3:uid="{00000000-0010-0000-0000-00000C000000}" name="Jan-21" totalsRowFunction="custom" dataDxfId="111" totalsRowDxfId="110">
      <totalsRowFormula>SUM(M10,M12:M15,(M11*-1))</totalsRowFormula>
    </tableColumn>
    <tableColumn id="13" xr3:uid="{00000000-0010-0000-0000-00000D000000}" name="Feb-21" totalsRowFunction="custom" dataDxfId="109" totalsRowDxfId="108">
      <totalsRowFormula>SUM(N10,N12:N15,(N11*-1))</totalsRowFormula>
    </tableColumn>
    <tableColumn id="14" xr3:uid="{00000000-0010-0000-0000-00000E000000}" name="Mar-21" totalsRowFunction="custom" dataDxfId="107" totalsRowDxfId="106">
      <totalsRowFormula>SUM(O10,O12:O15,(O11*-1))</totalsRowFormula>
    </tableColumn>
    <tableColumn id="15" xr3:uid="{00000000-0010-0000-0000-00000F000000}" name="Total" totalsRowFunction="sum" dataDxfId="105" totalsRowDxfId="104">
      <calculatedColumnFormula>SUM(D10:O10)</calculatedColumnFormula>
    </tableColumn>
  </tableColumns>
  <tableStyleInfo name="Cash" showFirstColumn="0" showLastColumn="0" showRowStripes="0" showColumnStripes="0"/>
  <extLst>
    <ext xmlns:x14="http://schemas.microsoft.com/office/spreadsheetml/2009/9/main" uri="{504A1905-F514-4f6f-8877-14C23A59335A}">
      <x14:table altTextSummary="Enter or modify Cash Receipts items and each month values in this table. Total Cash Receipts and Total Cash Available are auto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shOnHand" displayName="CashOnHand" ref="C6:P7" totalsRowShown="0" headerRowDxfId="103" dataDxfId="101" headerRowBorderDxfId="102" tableBorderDxfId="100">
  <autoFilter ref="C6:P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Beginning" dataDxfId="99"/>
    <tableColumn id="2" xr3:uid="{00000000-0010-0000-0100-000002000000}" name="Apr-20" dataDxfId="98">
      <calculatedColumnFormula>C53</calculatedColumnFormula>
    </tableColumn>
    <tableColumn id="3" xr3:uid="{00000000-0010-0000-0100-000003000000}" name="May-20" dataDxfId="97">
      <calculatedColumnFormula>D53</calculatedColumnFormula>
    </tableColumn>
    <tableColumn id="4" xr3:uid="{00000000-0010-0000-0100-000004000000}" name="Jun-20" dataDxfId="96">
      <calculatedColumnFormula>E53</calculatedColumnFormula>
    </tableColumn>
    <tableColumn id="5" xr3:uid="{00000000-0010-0000-0100-000005000000}" name="Jul-20" dataDxfId="95">
      <calculatedColumnFormula>F53</calculatedColumnFormula>
    </tableColumn>
    <tableColumn id="6" xr3:uid="{00000000-0010-0000-0100-000006000000}" name="Aug-20" dataDxfId="94">
      <calculatedColumnFormula>G53</calculatedColumnFormula>
    </tableColumn>
    <tableColumn id="7" xr3:uid="{00000000-0010-0000-0100-000007000000}" name="Sep-20" dataDxfId="93">
      <calculatedColumnFormula>H53</calculatedColumnFormula>
    </tableColumn>
    <tableColumn id="8" xr3:uid="{00000000-0010-0000-0100-000008000000}" name="Oct-20" dataDxfId="92">
      <calculatedColumnFormula>I53</calculatedColumnFormula>
    </tableColumn>
    <tableColumn id="9" xr3:uid="{00000000-0010-0000-0100-000009000000}" name="Nov-20" dataDxfId="91">
      <calculatedColumnFormula>J53</calculatedColumnFormula>
    </tableColumn>
    <tableColumn id="10" xr3:uid="{00000000-0010-0000-0100-00000A000000}" name="Dec-20" dataDxfId="90">
      <calculatedColumnFormula>K53</calculatedColumnFormula>
    </tableColumn>
    <tableColumn id="11" xr3:uid="{00000000-0010-0000-0100-00000B000000}" name="Jan-21" dataDxfId="89">
      <calculatedColumnFormula>L53</calculatedColumnFormula>
    </tableColumn>
    <tableColumn id="12" xr3:uid="{00000000-0010-0000-0100-00000C000000}" name="Feb-21" dataDxfId="88">
      <calculatedColumnFormula>M53</calculatedColumnFormula>
    </tableColumn>
    <tableColumn id="13" xr3:uid="{00000000-0010-0000-0100-00000D000000}" name="Mar-21" dataDxfId="87">
      <calculatedColumnFormula>N53</calculatedColumnFormula>
    </tableColumn>
    <tableColumn id="14" xr3:uid="{00000000-0010-0000-0100-00000E000000}" name="Total" dataDxfId="86"/>
  </tableColumns>
  <tableStyleInfo name="Cash" showFirstColumn="0" showLastColumn="0" showRowStripes="1" showColumnStripes="0"/>
  <extLst>
    <ext xmlns:x14="http://schemas.microsoft.com/office/spreadsheetml/2009/9/main" uri="{504A1905-F514-4f6f-8877-14C23A59335A}">
      <x14:table altTextSummary="Enter Cash on hand in Beginning in this table. Cash on hand is auto calculated for each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Expenses" displayName="Expenses" ref="B19:P45" totalsRowCount="1" headerRowDxfId="85" dataDxfId="83" headerRowBorderDxfId="84" tableBorderDxfId="82">
  <autoFilter ref="B19:P4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CASH PAID OUT" totalsRowLabel="SUBTOTAL" dataDxfId="81" totalsRowDxfId="80"/>
    <tableColumn id="2" xr3:uid="{00000000-0010-0000-0200-000002000000}" name=" " dataDxfId="79" totalsRowDxfId="78"/>
    <tableColumn id="3" xr3:uid="{00000000-0010-0000-0200-000003000000}" name="Apr-20" totalsRowFunction="sum" dataDxfId="77" totalsRowDxfId="76"/>
    <tableColumn id="4" xr3:uid="{00000000-0010-0000-0200-000004000000}" name="May-20" totalsRowFunction="sum" dataDxfId="75" totalsRowDxfId="74"/>
    <tableColumn id="5" xr3:uid="{00000000-0010-0000-0200-000005000000}" name="Jun-20" totalsRowFunction="sum" dataDxfId="73" totalsRowDxfId="72"/>
    <tableColumn id="6" xr3:uid="{00000000-0010-0000-0200-000006000000}" name="Jul-20" totalsRowFunction="sum" dataDxfId="71" totalsRowDxfId="70"/>
    <tableColumn id="7" xr3:uid="{00000000-0010-0000-0200-000007000000}" name="Aug-20" totalsRowFunction="sum" dataDxfId="69" totalsRowDxfId="68"/>
    <tableColumn id="8" xr3:uid="{00000000-0010-0000-0200-000008000000}" name="Sep-20" totalsRowFunction="sum" dataDxfId="67" totalsRowDxfId="66"/>
    <tableColumn id="9" xr3:uid="{00000000-0010-0000-0200-000009000000}" name="Oct-20" totalsRowFunction="sum" dataDxfId="65" totalsRowDxfId="64"/>
    <tableColumn id="10" xr3:uid="{00000000-0010-0000-0200-00000A000000}" name="Nov-20" totalsRowFunction="sum" dataDxfId="63" totalsRowDxfId="62"/>
    <tableColumn id="11" xr3:uid="{00000000-0010-0000-0200-00000B000000}" name="Dec-20" totalsRowFunction="sum" dataDxfId="61" totalsRowDxfId="60"/>
    <tableColumn id="12" xr3:uid="{00000000-0010-0000-0200-00000C000000}" name="Jan-21" totalsRowFunction="sum" dataDxfId="59" totalsRowDxfId="58"/>
    <tableColumn id="13" xr3:uid="{00000000-0010-0000-0200-00000D000000}" name="Feb-21" totalsRowFunction="sum" dataDxfId="57" totalsRowDxfId="56"/>
    <tableColumn id="14" xr3:uid="{00000000-0010-0000-0200-00000E000000}" name="Mar-21" totalsRowFunction="sum" dataDxfId="55" totalsRowDxfId="54"/>
    <tableColumn id="15" xr3:uid="{00000000-0010-0000-0200-00000F000000}" name="Total" totalsRowFunction="sum" dataDxfId="53" totalsRowDxfId="52">
      <calculatedColumnFormula>SUM(D20:O20)</calculatedColumn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Subtotal is auto calculated at the e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OtherOperationalData" displayName="OtherOperationalData" ref="B55:P61" totalsRowShown="0" headerRowDxfId="51" dataDxfId="49" headerRowBorderDxfId="50" tableBorderDxfId="48">
  <autoFilter ref="B55:P61"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OTHER OPERATING DATA" dataDxfId="47"/>
    <tableColumn id="2" xr3:uid="{00000000-0010-0000-0300-000002000000}" name=" " dataDxfId="46"/>
    <tableColumn id="3" xr3:uid="{00000000-0010-0000-0300-000003000000}" name="Apr-20" dataDxfId="45"/>
    <tableColumn id="4" xr3:uid="{00000000-0010-0000-0300-000004000000}" name="May-20" dataDxfId="44"/>
    <tableColumn id="5" xr3:uid="{00000000-0010-0000-0300-000005000000}" name="Jun-20" dataDxfId="43"/>
    <tableColumn id="6" xr3:uid="{00000000-0010-0000-0300-000006000000}" name="Jul-20" dataDxfId="42"/>
    <tableColumn id="7" xr3:uid="{00000000-0010-0000-0300-000007000000}" name="Aug-20" dataDxfId="41"/>
    <tableColumn id="8" xr3:uid="{00000000-0010-0000-0300-000008000000}" name="Sep-20" dataDxfId="40"/>
    <tableColumn id="9" xr3:uid="{00000000-0010-0000-0300-000009000000}" name="Oct-20" dataDxfId="39"/>
    <tableColumn id="10" xr3:uid="{00000000-0010-0000-0300-00000A000000}" name="Nov-20" dataDxfId="38"/>
    <tableColumn id="11" xr3:uid="{00000000-0010-0000-0300-00000B000000}" name="Dec-20" dataDxfId="37"/>
    <tableColumn id="12" xr3:uid="{00000000-0010-0000-0300-00000C000000}" name="Jan-21" dataDxfId="36"/>
    <tableColumn id="13" xr3:uid="{00000000-0010-0000-0300-00000D000000}" name="Feb-21" dataDxfId="35"/>
    <tableColumn id="14" xr3:uid="{00000000-0010-0000-0300-00000E000000}" name="Mar-21" dataDxfId="34"/>
    <tableColumn id="15" xr3:uid="{00000000-0010-0000-0300-00000F000000}" name="Total" dataDxfId="33"/>
  </tableColumns>
  <tableStyleInfo name="Cash" showFirstColumn="1" showLastColumn="0" showRowStripes="0" showColumnStripes="0"/>
  <extLst>
    <ext xmlns:x14="http://schemas.microsoft.com/office/spreadsheetml/2009/9/main" uri="{504A1905-F514-4f6f-8877-14C23A59335A}">
      <x14:table altTextSummary="Enter or modify Other Operating Data items and each month values in this table. Total is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ashPaidOut" displayName="CashPaidOut" ref="B46:P52" totalsRowCount="1" headerRowDxfId="32" dataDxfId="31" tableBorderDxfId="30">
  <autoFilter ref="B46:P5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400-000001000000}" name="CASH PAID OUT" totalsRowLabel="TOTAL CASH PAID OUT" dataDxfId="29" totalsRowDxfId="28"/>
    <tableColumn id="2" xr3:uid="{00000000-0010-0000-0400-000002000000}" name=" " dataDxfId="27" totalsRowDxfId="26"/>
    <tableColumn id="3" xr3:uid="{00000000-0010-0000-0400-000003000000}" name="Apr-20" totalsRowFunction="custom" dataDxfId="25" totalsRowDxfId="24">
      <totalsRowFormula>[1]!Expenses[[#Totals],[Apr-20]]+SUBTOTAL(109,CashPaidOut[Apr-20])</totalsRowFormula>
    </tableColumn>
    <tableColumn id="4" xr3:uid="{00000000-0010-0000-0400-000004000000}" name="May-20" totalsRowFunction="custom" dataDxfId="23" totalsRowDxfId="22">
      <totalsRowFormula>[1]!Expenses[[#Totals],[May-20]]+SUBTOTAL(109,CashPaidOut[May-20])</totalsRowFormula>
    </tableColumn>
    <tableColumn id="5" xr3:uid="{00000000-0010-0000-0400-000005000000}" name="Jun-20" totalsRowFunction="custom" dataDxfId="21" totalsRowDxfId="20">
      <totalsRowFormula>[1]!Expenses[[#Totals],[Jun-20]]+SUBTOTAL(109,CashPaidOut[Jun-20])</totalsRowFormula>
    </tableColumn>
    <tableColumn id="6" xr3:uid="{00000000-0010-0000-0400-000006000000}" name="Jul-20" totalsRowFunction="custom" dataDxfId="19" totalsRowDxfId="18">
      <totalsRowFormula>[1]!Expenses[[#Totals],[Jul-20]]+SUBTOTAL(109,CashPaidOut[Jul-20])</totalsRowFormula>
    </tableColumn>
    <tableColumn id="7" xr3:uid="{00000000-0010-0000-0400-000007000000}" name="Aug-20" totalsRowFunction="custom" dataDxfId="17" totalsRowDxfId="16">
      <totalsRowFormula>[1]!Expenses[[#Totals],[Aug-20]]+SUBTOTAL(109,CashPaidOut[Aug-20])</totalsRowFormula>
    </tableColumn>
    <tableColumn id="8" xr3:uid="{00000000-0010-0000-0400-000008000000}" name="Sep-20" totalsRowFunction="custom" dataDxfId="15" totalsRowDxfId="14">
      <totalsRowFormula>[1]!Expenses[[#Totals],[Sep-20]]+SUBTOTAL(109,CashPaidOut[Sep-20])</totalsRowFormula>
    </tableColumn>
    <tableColumn id="9" xr3:uid="{00000000-0010-0000-0400-000009000000}" name="Oct-20" totalsRowFunction="custom" dataDxfId="13" totalsRowDxfId="12">
      <totalsRowFormula>[1]!Expenses[[#Totals],[Oct-20]]+SUBTOTAL(109,CashPaidOut[Oct-20])</totalsRowFormula>
    </tableColumn>
    <tableColumn id="10" xr3:uid="{00000000-0010-0000-0400-00000A000000}" name="Nov-20" totalsRowFunction="custom" dataDxfId="11" totalsRowDxfId="10">
      <totalsRowFormula>[1]!Expenses[[#Totals],[Nov-20]]+SUBTOTAL(109,CashPaidOut[Nov-20])</totalsRowFormula>
    </tableColumn>
    <tableColumn id="11" xr3:uid="{00000000-0010-0000-0400-00000B000000}" name="Dec-20" totalsRowFunction="custom" dataDxfId="9" totalsRowDxfId="8">
      <totalsRowFormula>[1]!Expenses[[#Totals],[Dec-20]]+SUBTOTAL(109,CashPaidOut[Dec-20])</totalsRowFormula>
    </tableColumn>
    <tableColumn id="12" xr3:uid="{00000000-0010-0000-0400-00000C000000}" name="Jan-21" totalsRowFunction="custom" dataDxfId="7" totalsRowDxfId="6">
      <totalsRowFormula>[1]!Expenses[[#Totals],[Jan-21]]+SUBTOTAL(109,CashPaidOut[Jan-21])</totalsRowFormula>
    </tableColumn>
    <tableColumn id="13" xr3:uid="{00000000-0010-0000-0400-00000D000000}" name="Feb-21" totalsRowFunction="custom" dataDxfId="5" totalsRowDxfId="4">
      <totalsRowFormula>[1]!Expenses[[#Totals],[Feb-21]]+SUBTOTAL(109,CashPaidOut[Feb-21])</totalsRowFormula>
    </tableColumn>
    <tableColumn id="14" xr3:uid="{00000000-0010-0000-0400-00000E000000}" name="Mar-21" totalsRowFunction="custom" dataDxfId="3" totalsRowDxfId="2">
      <totalsRowFormula>[1]!Expenses[[#Totals],[Mar-21]]+SUBTOTAL(109,CashPaidOut[Mar-21])</totalsRowFormula>
    </tableColumn>
    <tableColumn id="15" xr3:uid="{00000000-0010-0000-0400-00000F000000}" name="Total" totalsRowFunction="custom" dataDxfId="1" totalsRowDxfId="0">
      <calculatedColumnFormula>SUM(D47:O47)</calculatedColumnFormula>
      <totalsRowFormula>SUM(D52:O52)</totalsRowFormula>
    </tableColumn>
  </tableColumns>
  <tableStyleInfo name="Cash" showFirstColumn="1" showLastColumn="0" showRowStripes="0" showColumnStripes="0"/>
  <extLst>
    <ext xmlns:x14="http://schemas.microsoft.com/office/spreadsheetml/2009/9/main" uri="{504A1905-F514-4f6f-8877-14C23A59335A}">
      <x14:table altTextSummary="Enter or modify Cash Paid Out items and each month values in this table. Total Cash Paid Out and Cash on hand at month-end are auto calculated at the en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66"/>
  <sheetViews>
    <sheetView showGridLines="0" tabSelected="1" zoomScaleNormal="100" workbookViewId="0">
      <selection activeCell="F2" sqref="F2"/>
    </sheetView>
  </sheetViews>
  <sheetFormatPr defaultColWidth="6.77734375" defaultRowHeight="10.199999999999999" x14ac:dyDescent="0.2"/>
  <cols>
    <col min="1" max="1" width="9.33203125" style="2" customWidth="1"/>
    <col min="2" max="2" width="26.109375" style="2" customWidth="1"/>
    <col min="3" max="15" width="10.77734375" style="2" customWidth="1"/>
    <col min="16" max="16384" width="6.77734375" style="2"/>
  </cols>
  <sheetData>
    <row r="2" spans="2:15" ht="18" customHeight="1" x14ac:dyDescent="0.4">
      <c r="B2" s="1" t="s">
        <v>0</v>
      </c>
    </row>
    <row r="3" spans="2:15" ht="21.6" thickBot="1" x14ac:dyDescent="0.45">
      <c r="B3" s="1" t="s">
        <v>1</v>
      </c>
    </row>
    <row r="4" spans="2:15" x14ac:dyDescent="0.2">
      <c r="B4" s="3"/>
      <c r="C4" s="4" t="s">
        <v>2</v>
      </c>
      <c r="D4" s="5" t="s">
        <v>3</v>
      </c>
      <c r="E4" s="6" t="s">
        <v>4</v>
      </c>
      <c r="F4" s="6" t="s">
        <v>5</v>
      </c>
      <c r="G4" s="6" t="s">
        <v>6</v>
      </c>
      <c r="H4" s="6" t="s">
        <v>7</v>
      </c>
      <c r="I4" s="6" t="s">
        <v>8</v>
      </c>
      <c r="J4" s="6" t="s">
        <v>9</v>
      </c>
      <c r="K4" s="6" t="s">
        <v>10</v>
      </c>
      <c r="L4" s="6" t="s">
        <v>11</v>
      </c>
      <c r="M4" s="6" t="s">
        <v>12</v>
      </c>
      <c r="N4" s="7" t="s">
        <v>13</v>
      </c>
      <c r="O4" s="8" t="s">
        <v>14</v>
      </c>
    </row>
    <row r="5" spans="2:15" x14ac:dyDescent="0.2">
      <c r="B5" s="9"/>
      <c r="C5" s="10">
        <v>43913</v>
      </c>
      <c r="D5" s="11">
        <f>C5+7</f>
        <v>43920</v>
      </c>
      <c r="E5" s="11">
        <f>D5+7</f>
        <v>43927</v>
      </c>
      <c r="F5" s="11">
        <f t="shared" ref="F5:O5" si="0">E5+7</f>
        <v>43934</v>
      </c>
      <c r="G5" s="11">
        <f t="shared" si="0"/>
        <v>43941</v>
      </c>
      <c r="H5" s="11">
        <f t="shared" si="0"/>
        <v>43948</v>
      </c>
      <c r="I5" s="11">
        <f t="shared" si="0"/>
        <v>43955</v>
      </c>
      <c r="J5" s="11">
        <f t="shared" si="0"/>
        <v>43962</v>
      </c>
      <c r="K5" s="11">
        <f t="shared" si="0"/>
        <v>43969</v>
      </c>
      <c r="L5" s="11">
        <f t="shared" si="0"/>
        <v>43976</v>
      </c>
      <c r="M5" s="11">
        <f t="shared" si="0"/>
        <v>43983</v>
      </c>
      <c r="N5" s="11">
        <f t="shared" si="0"/>
        <v>43990</v>
      </c>
      <c r="O5" s="12">
        <f t="shared" si="0"/>
        <v>43997</v>
      </c>
    </row>
    <row r="6" spans="2:15" ht="13.8" thickBot="1" x14ac:dyDescent="0.3">
      <c r="B6" s="13"/>
      <c r="C6" s="14" t="s">
        <v>15</v>
      </c>
      <c r="D6" s="15" t="s">
        <v>16</v>
      </c>
      <c r="E6" s="16" t="s">
        <v>16</v>
      </c>
      <c r="F6" s="16" t="s">
        <v>16</v>
      </c>
      <c r="G6" s="16" t="s">
        <v>16</v>
      </c>
      <c r="H6" s="16" t="s">
        <v>16</v>
      </c>
      <c r="I6" s="16" t="s">
        <v>16</v>
      </c>
      <c r="J6" s="16" t="s">
        <v>16</v>
      </c>
      <c r="K6" s="16" t="s">
        <v>16</v>
      </c>
      <c r="L6" s="16" t="s">
        <v>16</v>
      </c>
      <c r="M6" s="16" t="s">
        <v>16</v>
      </c>
      <c r="N6" s="17" t="s">
        <v>16</v>
      </c>
      <c r="O6" s="18" t="s">
        <v>16</v>
      </c>
    </row>
    <row r="7" spans="2:15" x14ac:dyDescent="0.2">
      <c r="B7" s="19" t="s">
        <v>17</v>
      </c>
      <c r="C7" s="20"/>
      <c r="D7" s="21"/>
      <c r="E7" s="21"/>
      <c r="F7" s="21"/>
      <c r="G7" s="21"/>
      <c r="H7" s="21"/>
      <c r="I7" s="21"/>
      <c r="J7" s="21"/>
      <c r="K7" s="21"/>
      <c r="L7" s="21"/>
      <c r="M7" s="21"/>
      <c r="N7" s="21"/>
      <c r="O7" s="22"/>
    </row>
    <row r="8" spans="2:15" x14ac:dyDescent="0.2">
      <c r="B8" s="23" t="s">
        <v>18</v>
      </c>
      <c r="C8" s="24"/>
      <c r="D8" s="25"/>
      <c r="E8" s="25"/>
      <c r="F8" s="25"/>
      <c r="G8" s="25"/>
      <c r="H8" s="25"/>
      <c r="I8" s="25"/>
      <c r="J8" s="25"/>
      <c r="K8" s="25"/>
      <c r="L8" s="25"/>
      <c r="M8" s="25"/>
      <c r="N8" s="25"/>
      <c r="O8" s="25"/>
    </row>
    <row r="9" spans="2:15" x14ac:dyDescent="0.2">
      <c r="B9" s="26" t="s">
        <v>19</v>
      </c>
      <c r="C9" s="27"/>
      <c r="D9" s="28"/>
      <c r="E9" s="28"/>
      <c r="F9" s="28"/>
      <c r="G9" s="28"/>
      <c r="H9" s="28"/>
      <c r="I9" s="28"/>
      <c r="J9" s="28"/>
      <c r="K9" s="28"/>
      <c r="L9" s="28"/>
      <c r="M9" s="28"/>
      <c r="N9" s="28"/>
      <c r="O9" s="28"/>
    </row>
    <row r="10" spans="2:15" s="122" customFormat="1" x14ac:dyDescent="0.2">
      <c r="B10" s="119" t="s">
        <v>20</v>
      </c>
      <c r="C10" s="120"/>
      <c r="D10" s="121"/>
      <c r="E10" s="121"/>
      <c r="F10" s="121"/>
      <c r="G10" s="121"/>
      <c r="H10" s="121"/>
      <c r="I10" s="121"/>
      <c r="J10" s="121"/>
      <c r="K10" s="121"/>
      <c r="L10" s="121"/>
      <c r="M10" s="121"/>
      <c r="N10" s="121"/>
      <c r="O10" s="121"/>
    </row>
    <row r="11" spans="2:15" x14ac:dyDescent="0.2">
      <c r="B11" s="26" t="s">
        <v>21</v>
      </c>
      <c r="C11" s="27"/>
      <c r="D11" s="28"/>
      <c r="E11" s="28"/>
      <c r="F11" s="28"/>
      <c r="G11" s="28"/>
      <c r="H11" s="28"/>
      <c r="I11" s="28"/>
      <c r="J11" s="28"/>
      <c r="K11" s="28"/>
      <c r="L11" s="28"/>
      <c r="M11" s="28"/>
      <c r="N11" s="28"/>
      <c r="O11" s="28"/>
    </row>
    <row r="12" spans="2:15" x14ac:dyDescent="0.2">
      <c r="B12" s="26" t="s">
        <v>22</v>
      </c>
      <c r="C12" s="29"/>
      <c r="D12" s="29"/>
      <c r="E12" s="29"/>
      <c r="F12" s="29"/>
      <c r="G12" s="29"/>
      <c r="H12" s="29"/>
      <c r="I12" s="29"/>
      <c r="J12" s="29"/>
      <c r="K12" s="29"/>
      <c r="L12" s="29"/>
      <c r="M12" s="29"/>
      <c r="N12" s="29"/>
      <c r="O12" s="29"/>
    </row>
    <row r="13" spans="2:15" x14ac:dyDescent="0.2">
      <c r="B13" s="26" t="s">
        <v>23</v>
      </c>
      <c r="C13" s="27"/>
      <c r="D13" s="27"/>
      <c r="E13" s="27"/>
      <c r="F13" s="27"/>
      <c r="G13" s="27"/>
      <c r="H13" s="27"/>
      <c r="I13" s="27"/>
      <c r="J13" s="27"/>
      <c r="K13" s="27"/>
      <c r="L13" s="27"/>
      <c r="M13" s="27"/>
      <c r="N13" s="27"/>
      <c r="O13" s="27"/>
    </row>
    <row r="14" spans="2:15" x14ac:dyDescent="0.2">
      <c r="B14" s="26" t="s">
        <v>24</v>
      </c>
      <c r="C14" s="27"/>
      <c r="D14" s="28"/>
      <c r="E14" s="28"/>
      <c r="F14" s="28"/>
      <c r="G14" s="28"/>
      <c r="H14" s="28"/>
      <c r="I14" s="28"/>
      <c r="J14" s="28"/>
      <c r="K14" s="28"/>
      <c r="L14" s="28"/>
      <c r="M14" s="28"/>
      <c r="N14" s="28"/>
      <c r="O14" s="28"/>
    </row>
    <row r="15" spans="2:15" x14ac:dyDescent="0.2">
      <c r="B15" s="26" t="s">
        <v>25</v>
      </c>
      <c r="C15" s="28"/>
      <c r="D15" s="28"/>
      <c r="E15" s="28"/>
      <c r="F15" s="28"/>
      <c r="G15" s="28"/>
      <c r="H15" s="28"/>
      <c r="I15" s="28"/>
      <c r="J15" s="28"/>
      <c r="K15" s="28"/>
      <c r="L15" s="28"/>
      <c r="M15" s="28"/>
      <c r="N15" s="28"/>
      <c r="O15" s="28"/>
    </row>
    <row r="16" spans="2:15" x14ac:dyDescent="0.2">
      <c r="B16" s="26" t="s">
        <v>133</v>
      </c>
      <c r="C16" s="28"/>
      <c r="D16" s="28"/>
      <c r="E16" s="28"/>
      <c r="F16" s="28"/>
      <c r="G16" s="28"/>
      <c r="H16" s="28"/>
      <c r="I16" s="28"/>
      <c r="J16" s="28"/>
      <c r="K16" s="28"/>
      <c r="L16" s="28"/>
      <c r="M16" s="28"/>
      <c r="N16" s="28"/>
      <c r="O16" s="28"/>
    </row>
    <row r="17" spans="1:16" ht="10.8" thickBot="1" x14ac:dyDescent="0.25">
      <c r="B17" s="30" t="s">
        <v>26</v>
      </c>
      <c r="C17" s="31">
        <f>SUM(C9,C11:C16,(C10*-1))</f>
        <v>0</v>
      </c>
      <c r="D17" s="31">
        <f>SUM(D9,D11:D16,(D10*-1))</f>
        <v>0</v>
      </c>
      <c r="E17" s="31">
        <f t="shared" ref="E17:O17" si="1">SUM(E9,E11:E16,(E10*-1))</f>
        <v>0</v>
      </c>
      <c r="F17" s="31">
        <f t="shared" si="1"/>
        <v>0</v>
      </c>
      <c r="G17" s="31">
        <f t="shared" si="1"/>
        <v>0</v>
      </c>
      <c r="H17" s="31">
        <f t="shared" si="1"/>
        <v>0</v>
      </c>
      <c r="I17" s="31">
        <f t="shared" si="1"/>
        <v>0</v>
      </c>
      <c r="J17" s="31">
        <f t="shared" si="1"/>
        <v>0</v>
      </c>
      <c r="K17" s="31">
        <f t="shared" si="1"/>
        <v>0</v>
      </c>
      <c r="L17" s="31">
        <f t="shared" si="1"/>
        <v>0</v>
      </c>
      <c r="M17" s="31">
        <f t="shared" si="1"/>
        <v>0</v>
      </c>
      <c r="N17" s="31">
        <f t="shared" si="1"/>
        <v>0</v>
      </c>
      <c r="O17" s="31">
        <f t="shared" si="1"/>
        <v>0</v>
      </c>
    </row>
    <row r="18" spans="1:16" ht="11.4" thickTop="1" thickBot="1" x14ac:dyDescent="0.25">
      <c r="B18" s="32" t="s">
        <v>27</v>
      </c>
      <c r="C18" s="33">
        <f t="shared" ref="C18:O18" si="2">C7+C17</f>
        <v>0</v>
      </c>
      <c r="D18" s="34">
        <f t="shared" si="2"/>
        <v>0</v>
      </c>
      <c r="E18" s="34">
        <f t="shared" si="2"/>
        <v>0</v>
      </c>
      <c r="F18" s="34">
        <f t="shared" si="2"/>
        <v>0</v>
      </c>
      <c r="G18" s="34">
        <f t="shared" si="2"/>
        <v>0</v>
      </c>
      <c r="H18" s="34">
        <f t="shared" si="2"/>
        <v>0</v>
      </c>
      <c r="I18" s="34">
        <f t="shared" si="2"/>
        <v>0</v>
      </c>
      <c r="J18" s="34">
        <f t="shared" si="2"/>
        <v>0</v>
      </c>
      <c r="K18" s="34">
        <f t="shared" si="2"/>
        <v>0</v>
      </c>
      <c r="L18" s="34">
        <f t="shared" si="2"/>
        <v>0</v>
      </c>
      <c r="M18" s="34">
        <f t="shared" si="2"/>
        <v>0</v>
      </c>
      <c r="N18" s="34">
        <f t="shared" si="2"/>
        <v>0</v>
      </c>
      <c r="O18" s="35">
        <f t="shared" si="2"/>
        <v>0</v>
      </c>
    </row>
    <row r="19" spans="1:16" s="36" customFormat="1" x14ac:dyDescent="0.2">
      <c r="B19" s="37"/>
      <c r="C19" s="38"/>
      <c r="D19" s="38"/>
      <c r="E19" s="38"/>
      <c r="F19" s="38"/>
      <c r="G19" s="38"/>
      <c r="H19" s="38"/>
      <c r="I19" s="38"/>
      <c r="J19" s="38"/>
      <c r="K19" s="38"/>
      <c r="L19" s="38"/>
      <c r="M19" s="38"/>
      <c r="N19" s="38"/>
      <c r="O19" s="38"/>
      <c r="P19" s="39"/>
    </row>
    <row r="20" spans="1:16" x14ac:dyDescent="0.2">
      <c r="B20" s="40" t="s">
        <v>28</v>
      </c>
      <c r="C20" s="41"/>
      <c r="D20" s="42"/>
      <c r="E20" s="42"/>
      <c r="F20" s="42"/>
      <c r="G20" s="42"/>
      <c r="H20" s="42"/>
      <c r="I20" s="42"/>
      <c r="J20" s="42"/>
      <c r="K20" s="42"/>
      <c r="L20" s="42"/>
      <c r="M20" s="43"/>
      <c r="N20" s="43"/>
      <c r="O20" s="44"/>
    </row>
    <row r="21" spans="1:16" x14ac:dyDescent="0.2">
      <c r="A21" s="45" t="s">
        <v>29</v>
      </c>
      <c r="B21" s="46" t="s">
        <v>30</v>
      </c>
      <c r="C21" s="28"/>
      <c r="D21" s="28"/>
      <c r="E21" s="28"/>
      <c r="F21" s="28"/>
      <c r="G21" s="28"/>
      <c r="H21" s="28"/>
      <c r="I21" s="28"/>
      <c r="J21" s="28"/>
      <c r="K21" s="28"/>
      <c r="L21" s="28"/>
      <c r="M21" s="28"/>
      <c r="N21" s="28"/>
      <c r="O21" s="28"/>
    </row>
    <row r="22" spans="1:16" x14ac:dyDescent="0.2">
      <c r="A22" s="47" t="s">
        <v>31</v>
      </c>
      <c r="B22" s="46" t="s">
        <v>32</v>
      </c>
      <c r="C22" s="28"/>
      <c r="D22" s="28"/>
      <c r="E22" s="28"/>
      <c r="F22" s="28"/>
      <c r="G22" s="28"/>
      <c r="H22" s="28"/>
      <c r="I22" s="28"/>
      <c r="J22" s="28"/>
      <c r="K22" s="28"/>
      <c r="L22" s="28"/>
      <c r="M22" s="28"/>
      <c r="N22" s="48"/>
      <c r="O22" s="48"/>
    </row>
    <row r="23" spans="1:16" x14ac:dyDescent="0.2">
      <c r="B23" s="46" t="s">
        <v>33</v>
      </c>
      <c r="C23" s="28"/>
      <c r="D23" s="28"/>
      <c r="E23" s="28"/>
      <c r="F23" s="28"/>
      <c r="G23" s="28"/>
      <c r="H23" s="28"/>
      <c r="I23" s="28"/>
      <c r="J23" s="28"/>
      <c r="K23" s="28"/>
      <c r="L23" s="28"/>
      <c r="M23" s="48"/>
      <c r="N23" s="48"/>
      <c r="O23" s="48"/>
    </row>
    <row r="24" spans="1:16" x14ac:dyDescent="0.2">
      <c r="B24" s="46" t="s">
        <v>34</v>
      </c>
      <c r="C24" s="28"/>
      <c r="D24" s="28"/>
      <c r="E24" s="28"/>
      <c r="F24" s="28"/>
      <c r="G24" s="28"/>
      <c r="H24" s="28"/>
      <c r="I24" s="28"/>
      <c r="J24" s="28"/>
      <c r="K24" s="28"/>
      <c r="L24" s="28"/>
      <c r="M24" s="48"/>
      <c r="N24" s="48"/>
      <c r="O24" s="48"/>
    </row>
    <row r="25" spans="1:16" x14ac:dyDescent="0.2">
      <c r="B25" s="46" t="s">
        <v>35</v>
      </c>
      <c r="C25" s="28"/>
      <c r="D25" s="28"/>
      <c r="E25" s="28"/>
      <c r="F25" s="28"/>
      <c r="G25" s="28"/>
      <c r="H25" s="28"/>
      <c r="I25" s="28"/>
      <c r="J25" s="28"/>
      <c r="K25" s="28"/>
      <c r="L25" s="28"/>
      <c r="M25" s="48"/>
      <c r="N25" s="28"/>
      <c r="O25" s="48"/>
    </row>
    <row r="26" spans="1:16" x14ac:dyDescent="0.2">
      <c r="B26" s="49" t="s">
        <v>36</v>
      </c>
      <c r="C26" s="28"/>
      <c r="D26" s="28"/>
      <c r="E26" s="28"/>
      <c r="F26" s="28"/>
      <c r="G26" s="28"/>
      <c r="H26" s="28"/>
      <c r="I26" s="28"/>
      <c r="J26" s="28"/>
      <c r="K26" s="28"/>
      <c r="L26" s="28"/>
      <c r="M26" s="48"/>
      <c r="N26" s="28"/>
      <c r="O26" s="48"/>
    </row>
    <row r="27" spans="1:16" x14ac:dyDescent="0.2">
      <c r="B27" s="46" t="s">
        <v>37</v>
      </c>
      <c r="C27" s="28"/>
      <c r="D27" s="28"/>
      <c r="E27" s="28"/>
      <c r="F27" s="28"/>
      <c r="G27" s="28"/>
      <c r="H27" s="28"/>
      <c r="I27" s="28"/>
      <c r="J27" s="28"/>
      <c r="K27" s="28"/>
      <c r="L27" s="28"/>
      <c r="M27" s="48"/>
      <c r="N27" s="28"/>
      <c r="O27" s="48"/>
    </row>
    <row r="28" spans="1:16" x14ac:dyDescent="0.2">
      <c r="B28" s="46" t="s">
        <v>38</v>
      </c>
      <c r="C28" s="28"/>
      <c r="D28" s="28"/>
      <c r="E28" s="28"/>
      <c r="F28" s="28"/>
      <c r="G28" s="28"/>
      <c r="H28" s="28"/>
      <c r="I28" s="28"/>
      <c r="J28" s="28"/>
      <c r="K28" s="28"/>
      <c r="L28" s="28"/>
      <c r="M28" s="28"/>
      <c r="N28" s="28"/>
      <c r="O28" s="28"/>
    </row>
    <row r="29" spans="1:16" x14ac:dyDescent="0.2">
      <c r="A29" s="45" t="s">
        <v>39</v>
      </c>
      <c r="B29" s="46" t="s">
        <v>40</v>
      </c>
      <c r="C29" s="28"/>
      <c r="D29" s="28"/>
      <c r="E29" s="28"/>
      <c r="F29" s="28"/>
      <c r="G29" s="28"/>
      <c r="H29" s="28"/>
      <c r="I29" s="28"/>
      <c r="J29" s="28"/>
      <c r="K29" s="28"/>
      <c r="L29" s="28"/>
      <c r="M29" s="48"/>
      <c r="N29" s="28"/>
      <c r="O29" s="48"/>
    </row>
    <row r="30" spans="1:16" x14ac:dyDescent="0.2">
      <c r="A30" s="47" t="s">
        <v>41</v>
      </c>
      <c r="B30" s="46" t="s">
        <v>42</v>
      </c>
      <c r="C30" s="28"/>
      <c r="D30" s="28"/>
      <c r="E30" s="28"/>
      <c r="F30" s="28"/>
      <c r="G30" s="28"/>
      <c r="H30" s="28"/>
      <c r="I30" s="28"/>
      <c r="J30" s="28"/>
      <c r="K30" s="28"/>
      <c r="L30" s="28"/>
      <c r="M30" s="28"/>
      <c r="N30" s="28"/>
      <c r="O30" s="28"/>
    </row>
    <row r="31" spans="1:16" x14ac:dyDescent="0.2">
      <c r="B31" s="46" t="s">
        <v>43</v>
      </c>
      <c r="C31" s="28"/>
      <c r="D31" s="28"/>
      <c r="E31" s="28"/>
      <c r="F31" s="28"/>
      <c r="G31" s="28"/>
      <c r="H31" s="28"/>
      <c r="I31" s="28"/>
      <c r="J31" s="28"/>
      <c r="K31" s="28"/>
      <c r="L31" s="28"/>
      <c r="M31" s="48"/>
      <c r="N31" s="28"/>
      <c r="O31" s="48"/>
    </row>
    <row r="32" spans="1:16" x14ac:dyDescent="0.2">
      <c r="B32" s="46" t="s">
        <v>44</v>
      </c>
      <c r="C32" s="28"/>
      <c r="D32" s="28"/>
      <c r="E32" s="28"/>
      <c r="F32" s="28"/>
      <c r="G32" s="28"/>
      <c r="H32" s="28"/>
      <c r="I32" s="28"/>
      <c r="J32" s="28"/>
      <c r="K32" s="28"/>
      <c r="L32" s="28"/>
      <c r="M32" s="48"/>
      <c r="N32" s="48"/>
      <c r="O32" s="48"/>
    </row>
    <row r="33" spans="1:15" x14ac:dyDescent="0.2">
      <c r="B33" s="46" t="s">
        <v>45</v>
      </c>
      <c r="C33" s="28"/>
      <c r="D33" s="28"/>
      <c r="E33" s="28"/>
      <c r="F33" s="28"/>
      <c r="G33" s="28"/>
      <c r="H33" s="28"/>
      <c r="I33" s="28"/>
      <c r="J33" s="28"/>
      <c r="K33" s="28"/>
      <c r="L33" s="28"/>
      <c r="M33" s="48"/>
      <c r="N33" s="48"/>
      <c r="O33" s="48"/>
    </row>
    <row r="34" spans="1:15" x14ac:dyDescent="0.2">
      <c r="B34" s="46" t="s">
        <v>46</v>
      </c>
      <c r="C34" s="28"/>
      <c r="D34" s="28"/>
      <c r="E34" s="28"/>
      <c r="F34" s="28"/>
      <c r="G34" s="28"/>
      <c r="H34" s="28"/>
      <c r="I34" s="28"/>
      <c r="J34" s="28"/>
      <c r="K34" s="28"/>
      <c r="L34" s="28"/>
      <c r="M34" s="48"/>
      <c r="N34" s="48"/>
      <c r="O34" s="48"/>
    </row>
    <row r="35" spans="1:15" x14ac:dyDescent="0.2">
      <c r="B35" s="46" t="s">
        <v>47</v>
      </c>
      <c r="C35" s="28"/>
      <c r="D35" s="28"/>
      <c r="E35" s="28"/>
      <c r="F35" s="28"/>
      <c r="G35" s="28"/>
      <c r="H35" s="28"/>
      <c r="I35" s="28"/>
      <c r="J35" s="28"/>
      <c r="K35" s="28"/>
      <c r="L35" s="28"/>
      <c r="M35" s="48"/>
      <c r="N35" s="48"/>
      <c r="O35" s="48"/>
    </row>
    <row r="36" spans="1:15" x14ac:dyDescent="0.2">
      <c r="B36" s="46" t="s">
        <v>48</v>
      </c>
      <c r="C36" s="28"/>
      <c r="D36" s="28"/>
      <c r="E36" s="28"/>
      <c r="F36" s="28"/>
      <c r="G36" s="28"/>
      <c r="H36" s="28"/>
      <c r="I36" s="28"/>
      <c r="J36" s="28"/>
      <c r="K36" s="28"/>
      <c r="L36" s="28"/>
      <c r="M36" s="48"/>
      <c r="N36" s="48"/>
      <c r="O36" s="48"/>
    </row>
    <row r="37" spans="1:15" x14ac:dyDescent="0.2">
      <c r="B37" s="46" t="s">
        <v>49</v>
      </c>
      <c r="C37" s="28"/>
      <c r="D37" s="28"/>
      <c r="E37" s="28"/>
      <c r="F37" s="28"/>
      <c r="G37" s="28"/>
      <c r="H37" s="28"/>
      <c r="I37" s="28"/>
      <c r="J37" s="28"/>
      <c r="K37" s="28"/>
      <c r="L37" s="28"/>
      <c r="M37" s="48"/>
      <c r="N37" s="48"/>
      <c r="O37" s="48"/>
    </row>
    <row r="38" spans="1:15" x14ac:dyDescent="0.2">
      <c r="B38" s="46" t="s">
        <v>50</v>
      </c>
      <c r="C38" s="28"/>
      <c r="D38" s="28"/>
      <c r="E38" s="28"/>
      <c r="F38" s="28"/>
      <c r="G38" s="28"/>
      <c r="H38" s="28"/>
      <c r="I38" s="28"/>
      <c r="J38" s="28"/>
      <c r="K38" s="28"/>
      <c r="L38" s="28"/>
      <c r="M38" s="48"/>
      <c r="N38" s="48"/>
      <c r="O38" s="48"/>
    </row>
    <row r="39" spans="1:15" x14ac:dyDescent="0.2">
      <c r="B39" s="46" t="s">
        <v>51</v>
      </c>
      <c r="C39" s="50"/>
      <c r="D39" s="50"/>
      <c r="E39" s="50"/>
      <c r="F39" s="50"/>
      <c r="G39" s="50"/>
      <c r="H39" s="50"/>
      <c r="I39" s="50"/>
      <c r="J39" s="50"/>
      <c r="K39" s="50"/>
      <c r="L39" s="50"/>
      <c r="M39" s="48"/>
      <c r="N39" s="48"/>
      <c r="O39" s="48"/>
    </row>
    <row r="40" spans="1:15" x14ac:dyDescent="0.2">
      <c r="A40" s="45" t="s">
        <v>52</v>
      </c>
      <c r="B40" s="46" t="s">
        <v>53</v>
      </c>
      <c r="C40" s="28"/>
      <c r="D40" s="28"/>
      <c r="E40" s="28"/>
      <c r="F40" s="28"/>
      <c r="G40" s="28"/>
      <c r="H40" s="28"/>
      <c r="I40" s="28"/>
      <c r="J40" s="28"/>
      <c r="K40" s="28"/>
      <c r="L40" s="28"/>
      <c r="M40" s="28"/>
      <c r="N40" s="28"/>
      <c r="O40" s="28"/>
    </row>
    <row r="41" spans="1:15" x14ac:dyDescent="0.2">
      <c r="A41" s="47" t="s">
        <v>54</v>
      </c>
      <c r="B41" s="46" t="s">
        <v>55</v>
      </c>
      <c r="C41" s="28"/>
      <c r="D41" s="28"/>
      <c r="E41" s="28"/>
      <c r="F41" s="28"/>
      <c r="G41" s="28"/>
      <c r="H41" s="28"/>
      <c r="I41" s="28"/>
      <c r="J41" s="28"/>
      <c r="K41" s="28"/>
      <c r="L41" s="28"/>
      <c r="M41" s="48"/>
      <c r="N41" s="48"/>
      <c r="O41" s="48"/>
    </row>
    <row r="42" spans="1:15" x14ac:dyDescent="0.2">
      <c r="B42" s="46" t="s">
        <v>56</v>
      </c>
      <c r="C42" s="28"/>
      <c r="D42" s="28"/>
      <c r="E42" s="28"/>
      <c r="F42" s="28"/>
      <c r="G42" s="28"/>
      <c r="H42" s="28"/>
      <c r="I42" s="28"/>
      <c r="J42" s="28"/>
      <c r="K42" s="28"/>
      <c r="L42" s="28"/>
      <c r="M42" s="48"/>
      <c r="N42" s="48"/>
      <c r="O42" s="48"/>
    </row>
    <row r="43" spans="1:15" x14ac:dyDescent="0.2">
      <c r="B43" s="46" t="s">
        <v>57</v>
      </c>
      <c r="C43" s="28"/>
      <c r="D43" s="28"/>
      <c r="E43" s="28"/>
      <c r="F43" s="28"/>
      <c r="G43" s="28"/>
      <c r="H43" s="28"/>
      <c r="I43" s="28"/>
      <c r="J43" s="28"/>
      <c r="K43" s="28"/>
      <c r="L43" s="28"/>
      <c r="M43" s="48"/>
      <c r="N43" s="48"/>
      <c r="O43" s="48"/>
    </row>
    <row r="44" spans="1:15" x14ac:dyDescent="0.2">
      <c r="B44" s="46" t="s">
        <v>58</v>
      </c>
      <c r="C44" s="28"/>
      <c r="D44" s="28"/>
      <c r="E44" s="28"/>
      <c r="F44" s="28"/>
      <c r="G44" s="28"/>
      <c r="H44" s="28"/>
      <c r="I44" s="28"/>
      <c r="J44" s="28"/>
      <c r="K44" s="28"/>
      <c r="L44" s="28"/>
      <c r="M44" s="48"/>
      <c r="N44" s="48"/>
      <c r="O44" s="48"/>
    </row>
    <row r="45" spans="1:15" x14ac:dyDescent="0.2">
      <c r="B45" s="46" t="s">
        <v>59</v>
      </c>
      <c r="C45" s="28"/>
      <c r="D45" s="28"/>
      <c r="E45" s="28"/>
      <c r="F45" s="28"/>
      <c r="G45" s="28"/>
      <c r="H45" s="28"/>
      <c r="I45" s="28"/>
      <c r="J45" s="28"/>
      <c r="K45" s="28"/>
      <c r="L45" s="28"/>
      <c r="M45" s="48"/>
      <c r="N45" s="48"/>
      <c r="O45" s="48"/>
    </row>
    <row r="46" spans="1:15" ht="20.399999999999999" x14ac:dyDescent="0.2">
      <c r="B46" s="49" t="s">
        <v>60</v>
      </c>
      <c r="C46" s="28"/>
      <c r="D46" s="28"/>
      <c r="E46" s="28"/>
      <c r="F46" s="28"/>
      <c r="G46" s="28"/>
      <c r="H46" s="28"/>
      <c r="I46" s="28"/>
      <c r="J46" s="28"/>
      <c r="K46" s="28"/>
      <c r="L46" s="28"/>
      <c r="M46" s="48"/>
      <c r="N46" s="48"/>
      <c r="O46" s="48"/>
    </row>
    <row r="47" spans="1:15" x14ac:dyDescent="0.2">
      <c r="B47" s="49" t="s">
        <v>61</v>
      </c>
      <c r="C47" s="28"/>
      <c r="D47" s="28"/>
      <c r="E47" s="28"/>
      <c r="F47" s="28"/>
      <c r="G47" s="28"/>
      <c r="H47" s="28"/>
      <c r="I47" s="28"/>
      <c r="J47" s="28"/>
      <c r="K47" s="28"/>
      <c r="L47" s="28"/>
      <c r="M47" s="48"/>
      <c r="N47" s="48"/>
      <c r="O47" s="48"/>
    </row>
    <row r="48" spans="1:15" x14ac:dyDescent="0.2">
      <c r="B48" s="49" t="s">
        <v>62</v>
      </c>
      <c r="C48" s="28"/>
      <c r="D48" s="28"/>
      <c r="E48" s="28"/>
      <c r="F48" s="28"/>
      <c r="G48" s="28"/>
      <c r="H48" s="28"/>
      <c r="I48" s="28"/>
      <c r="J48" s="28"/>
      <c r="K48" s="28"/>
      <c r="L48" s="28"/>
      <c r="M48" s="48"/>
      <c r="N48" s="48"/>
      <c r="O48" s="48"/>
    </row>
    <row r="49" spans="1:15" x14ac:dyDescent="0.2">
      <c r="A49" s="45" t="s">
        <v>63</v>
      </c>
      <c r="B49" s="49" t="s">
        <v>64</v>
      </c>
      <c r="C49" s="28"/>
      <c r="D49" s="28"/>
      <c r="E49" s="28"/>
      <c r="F49" s="28"/>
      <c r="G49" s="28"/>
      <c r="H49" s="28"/>
      <c r="I49" s="28"/>
      <c r="J49" s="28"/>
      <c r="K49" s="28"/>
      <c r="L49" s="28"/>
      <c r="M49" s="28"/>
      <c r="N49" s="28"/>
      <c r="O49" s="28"/>
    </row>
    <row r="50" spans="1:15" x14ac:dyDescent="0.2">
      <c r="A50" s="47" t="s">
        <v>65</v>
      </c>
      <c r="B50" s="49" t="s">
        <v>66</v>
      </c>
      <c r="C50" s="28"/>
      <c r="D50" s="28"/>
      <c r="E50" s="28"/>
      <c r="F50" s="28"/>
      <c r="G50" s="28"/>
      <c r="H50" s="28"/>
      <c r="I50" s="28"/>
      <c r="J50" s="28"/>
      <c r="K50" s="28"/>
      <c r="L50" s="28"/>
      <c r="M50" s="48"/>
      <c r="N50" s="48"/>
      <c r="O50" s="48"/>
    </row>
    <row r="51" spans="1:15" x14ac:dyDescent="0.2">
      <c r="B51" s="49" t="s">
        <v>67</v>
      </c>
      <c r="C51" s="28"/>
      <c r="D51" s="28"/>
      <c r="E51" s="28"/>
      <c r="F51" s="28"/>
      <c r="G51" s="28"/>
      <c r="H51" s="28"/>
      <c r="I51" s="28"/>
      <c r="J51" s="28"/>
      <c r="K51" s="28"/>
      <c r="L51" s="28"/>
      <c r="M51" s="48"/>
      <c r="N51" s="48"/>
      <c r="O51" s="48"/>
    </row>
    <row r="52" spans="1:15" x14ac:dyDescent="0.2">
      <c r="B52" s="49" t="s">
        <v>68</v>
      </c>
      <c r="C52" s="28"/>
      <c r="D52" s="28"/>
      <c r="E52" s="28"/>
      <c r="F52" s="28"/>
      <c r="G52" s="28"/>
      <c r="H52" s="28"/>
      <c r="I52" s="28"/>
      <c r="J52" s="28"/>
      <c r="K52" s="28"/>
      <c r="L52" s="28"/>
      <c r="M52" s="48"/>
      <c r="N52" s="48"/>
      <c r="O52" s="48"/>
    </row>
    <row r="53" spans="1:15" x14ac:dyDescent="0.2">
      <c r="B53" s="49" t="s">
        <v>69</v>
      </c>
      <c r="C53" s="28"/>
      <c r="D53" s="28"/>
      <c r="E53" s="28"/>
      <c r="F53" s="28"/>
      <c r="G53" s="28"/>
      <c r="H53" s="28"/>
      <c r="I53" s="28"/>
      <c r="J53" s="28"/>
      <c r="K53" s="28"/>
      <c r="L53" s="28"/>
      <c r="M53" s="48"/>
      <c r="N53" s="48"/>
      <c r="O53" s="48"/>
    </row>
    <row r="54" spans="1:15" x14ac:dyDescent="0.2">
      <c r="B54" s="49" t="s">
        <v>70</v>
      </c>
      <c r="C54" s="28"/>
      <c r="D54" s="28"/>
      <c r="E54" s="28"/>
      <c r="F54" s="28"/>
      <c r="G54" s="28"/>
      <c r="H54" s="28"/>
      <c r="I54" s="28"/>
      <c r="J54" s="28"/>
      <c r="K54" s="28"/>
      <c r="L54" s="28"/>
      <c r="M54" s="48"/>
      <c r="N54" s="48"/>
      <c r="O54" s="48"/>
    </row>
    <row r="55" spans="1:15" x14ac:dyDescent="0.2">
      <c r="B55" s="49" t="s">
        <v>71</v>
      </c>
      <c r="C55" s="28"/>
      <c r="D55" s="28"/>
      <c r="E55" s="28"/>
      <c r="F55" s="28"/>
      <c r="G55" s="28"/>
      <c r="H55" s="28"/>
      <c r="I55" s="28"/>
      <c r="J55" s="28"/>
      <c r="K55" s="28"/>
      <c r="L55" s="28"/>
      <c r="M55" s="48"/>
      <c r="N55" s="48"/>
      <c r="O55" s="48"/>
    </row>
    <row r="56" spans="1:15" x14ac:dyDescent="0.2">
      <c r="B56" s="49" t="s">
        <v>72</v>
      </c>
      <c r="C56" s="28"/>
      <c r="D56" s="28"/>
      <c r="E56" s="28"/>
      <c r="F56" s="28"/>
      <c r="G56" s="28"/>
      <c r="H56" s="28"/>
      <c r="I56" s="28"/>
      <c r="J56" s="28"/>
      <c r="K56" s="28"/>
      <c r="L56" s="28"/>
      <c r="M56" s="48"/>
      <c r="N56" s="48"/>
      <c r="O56" s="48"/>
    </row>
    <row r="57" spans="1:15" x14ac:dyDescent="0.2">
      <c r="B57" s="49" t="s">
        <v>73</v>
      </c>
      <c r="C57" s="28"/>
      <c r="D57" s="28"/>
      <c r="E57" s="28"/>
      <c r="F57" s="28"/>
      <c r="G57" s="28"/>
      <c r="H57" s="28"/>
      <c r="I57" s="28"/>
      <c r="J57" s="28"/>
      <c r="K57" s="28"/>
      <c r="L57" s="28"/>
      <c r="M57" s="48"/>
      <c r="N57" s="48"/>
      <c r="O57" s="48"/>
    </row>
    <row r="58" spans="1:15" x14ac:dyDescent="0.2">
      <c r="B58" s="51" t="s">
        <v>74</v>
      </c>
      <c r="C58" s="52"/>
      <c r="D58" s="52"/>
      <c r="E58" s="52"/>
      <c r="F58" s="52"/>
      <c r="G58" s="52"/>
      <c r="H58" s="52"/>
      <c r="I58" s="52"/>
      <c r="J58" s="52"/>
      <c r="K58" s="52"/>
      <c r="L58" s="52"/>
      <c r="M58" s="52"/>
      <c r="N58" s="52"/>
      <c r="O58" s="52"/>
    </row>
    <row r="59" spans="1:15" x14ac:dyDescent="0.2">
      <c r="B59" s="53" t="s">
        <v>28</v>
      </c>
      <c r="C59" s="50"/>
      <c r="D59" s="50"/>
      <c r="E59" s="50"/>
      <c r="F59" s="50"/>
      <c r="G59" s="50"/>
      <c r="H59" s="50"/>
      <c r="I59" s="50"/>
      <c r="J59" s="50"/>
      <c r="K59" s="50"/>
      <c r="L59" s="50"/>
      <c r="M59" s="48"/>
      <c r="N59" s="48"/>
      <c r="O59" s="48"/>
    </row>
    <row r="60" spans="1:15" x14ac:dyDescent="0.2">
      <c r="B60" s="49" t="s">
        <v>75</v>
      </c>
      <c r="C60" s="28"/>
      <c r="D60" s="28"/>
      <c r="E60" s="28"/>
      <c r="F60" s="28"/>
      <c r="G60" s="28"/>
      <c r="H60" s="28"/>
      <c r="I60" s="28"/>
      <c r="J60" s="28"/>
      <c r="K60" s="28"/>
      <c r="L60" s="28"/>
      <c r="M60" s="48"/>
      <c r="N60" s="48"/>
      <c r="O60" s="48"/>
    </row>
    <row r="61" spans="1:15" x14ac:dyDescent="0.2">
      <c r="B61" s="49" t="s">
        <v>76</v>
      </c>
      <c r="C61" s="28"/>
      <c r="D61" s="28"/>
      <c r="E61" s="28"/>
      <c r="F61" s="28"/>
      <c r="G61" s="28"/>
      <c r="H61" s="28"/>
      <c r="I61" s="28"/>
      <c r="J61" s="28"/>
      <c r="K61" s="28"/>
      <c r="L61" s="28"/>
      <c r="M61" s="48"/>
      <c r="N61" s="48"/>
      <c r="O61" s="48"/>
    </row>
    <row r="62" spans="1:15" x14ac:dyDescent="0.2">
      <c r="B62" s="49" t="s">
        <v>77</v>
      </c>
      <c r="C62" s="28"/>
      <c r="D62" s="28"/>
      <c r="E62" s="28"/>
      <c r="F62" s="28"/>
      <c r="G62" s="28"/>
      <c r="H62" s="28"/>
      <c r="I62" s="28"/>
      <c r="J62" s="28"/>
      <c r="K62" s="28"/>
      <c r="L62" s="28"/>
      <c r="M62" s="48"/>
      <c r="N62" s="48"/>
      <c r="O62" s="48"/>
    </row>
    <row r="63" spans="1:15" x14ac:dyDescent="0.2">
      <c r="B63" s="49" t="s">
        <v>78</v>
      </c>
      <c r="C63" s="50"/>
      <c r="D63" s="50"/>
      <c r="E63" s="50"/>
      <c r="F63" s="50"/>
      <c r="G63" s="50"/>
      <c r="H63" s="50"/>
      <c r="I63" s="50"/>
      <c r="J63" s="50"/>
      <c r="K63" s="50"/>
      <c r="L63" s="50"/>
      <c r="M63" s="48"/>
      <c r="N63" s="48"/>
      <c r="O63" s="48"/>
    </row>
    <row r="64" spans="1:15" x14ac:dyDescent="0.2">
      <c r="B64" s="49" t="s">
        <v>79</v>
      </c>
      <c r="C64" s="50"/>
      <c r="D64" s="50"/>
      <c r="E64" s="50"/>
      <c r="F64" s="50"/>
      <c r="G64" s="50"/>
      <c r="H64" s="50"/>
      <c r="I64" s="50"/>
      <c r="J64" s="50"/>
      <c r="K64" s="50"/>
      <c r="L64" s="50"/>
      <c r="M64" s="48"/>
      <c r="N64" s="48"/>
      <c r="O64" s="48"/>
    </row>
    <row r="65" spans="2:15" x14ac:dyDescent="0.2">
      <c r="B65" s="51" t="s">
        <v>80</v>
      </c>
      <c r="C65" s="50">
        <f t="shared" ref="C65:O65" si="3">SUM(C60:C64)</f>
        <v>0</v>
      </c>
      <c r="D65" s="50">
        <f t="shared" si="3"/>
        <v>0</v>
      </c>
      <c r="E65" s="50">
        <f t="shared" si="3"/>
        <v>0</v>
      </c>
      <c r="F65" s="50">
        <f t="shared" si="3"/>
        <v>0</v>
      </c>
      <c r="G65" s="50">
        <f t="shared" si="3"/>
        <v>0</v>
      </c>
      <c r="H65" s="50">
        <f t="shared" si="3"/>
        <v>0</v>
      </c>
      <c r="I65" s="50">
        <f t="shared" si="3"/>
        <v>0</v>
      </c>
      <c r="J65" s="50">
        <f t="shared" si="3"/>
        <v>0</v>
      </c>
      <c r="K65" s="50">
        <f t="shared" si="3"/>
        <v>0</v>
      </c>
      <c r="L65" s="50">
        <f t="shared" si="3"/>
        <v>0</v>
      </c>
      <c r="M65" s="50">
        <f t="shared" si="3"/>
        <v>0</v>
      </c>
      <c r="N65" s="50">
        <f t="shared" si="3"/>
        <v>0</v>
      </c>
      <c r="O65" s="50">
        <f t="shared" si="3"/>
        <v>0</v>
      </c>
    </row>
    <row r="66" spans="2:15" x14ac:dyDescent="0.2">
      <c r="B66" s="51" t="s">
        <v>81</v>
      </c>
      <c r="C66" s="52">
        <f t="shared" ref="C66:O66" si="4">C18-(C58+C65)</f>
        <v>0</v>
      </c>
      <c r="D66" s="52">
        <f t="shared" si="4"/>
        <v>0</v>
      </c>
      <c r="E66" s="52">
        <f t="shared" si="4"/>
        <v>0</v>
      </c>
      <c r="F66" s="52">
        <f t="shared" si="4"/>
        <v>0</v>
      </c>
      <c r="G66" s="52">
        <f t="shared" si="4"/>
        <v>0</v>
      </c>
      <c r="H66" s="52">
        <f t="shared" si="4"/>
        <v>0</v>
      </c>
      <c r="I66" s="52">
        <f t="shared" si="4"/>
        <v>0</v>
      </c>
      <c r="J66" s="52">
        <f t="shared" si="4"/>
        <v>0</v>
      </c>
      <c r="K66" s="52">
        <f t="shared" si="4"/>
        <v>0</v>
      </c>
      <c r="L66" s="52">
        <f t="shared" si="4"/>
        <v>0</v>
      </c>
      <c r="M66" s="52">
        <f t="shared" si="4"/>
        <v>0</v>
      </c>
      <c r="N66" s="52">
        <f t="shared" si="4"/>
        <v>0</v>
      </c>
      <c r="O66" s="52">
        <f t="shared" si="4"/>
        <v>0</v>
      </c>
    </row>
  </sheetData>
  <dataValidations count="4">
    <dataValidation allowBlank="1" showInputMessage="1" showErrorMessage="1" prompt="Enter details in Expenses table below and in Cash Paid Out table starting in cell B46" sqref="B19" xr:uid="{00000000-0002-0000-0000-000000000000}"/>
    <dataValidation allowBlank="1" showInputMessage="1" showErrorMessage="1" prompt="Enter Cash on hand in beginning of month in cell at right" sqref="B7" xr:uid="{00000000-0002-0000-0000-000001000000}"/>
    <dataValidation allowBlank="1" showInputMessage="1" showErrorMessage="1" prompt="Enter or modify Cash Paid Out items in this column under this heading" sqref="B20 B59" xr:uid="{00000000-0002-0000-0000-000002000000}"/>
    <dataValidation allowBlank="1" showInputMessage="1" showErrorMessage="1" prompt="Enter or modify Cash Receipts items in this column under this heading" sqref="B8" xr:uid="{00000000-0002-0000-0000-000003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Q61"/>
  <sheetViews>
    <sheetView showGridLines="0" topLeftCell="C1" zoomScaleNormal="100" workbookViewId="0">
      <selection activeCell="D8" sqref="D8"/>
    </sheetView>
  </sheetViews>
  <sheetFormatPr defaultColWidth="7.21875" defaultRowHeight="10.199999999999999" x14ac:dyDescent="0.2"/>
  <cols>
    <col min="1" max="1" width="2.21875" style="36" customWidth="1"/>
    <col min="2" max="2" width="24.21875" style="118" customWidth="1"/>
    <col min="3" max="3" width="11.21875" style="36" customWidth="1"/>
    <col min="4" max="10" width="9.21875" style="36" customWidth="1"/>
    <col min="11" max="16" width="10" style="36" customWidth="1"/>
    <col min="17" max="17" width="2.21875" style="36" customWidth="1"/>
    <col min="18" max="16384" width="7.21875" style="36"/>
  </cols>
  <sheetData>
    <row r="1" spans="2:17" s="54" customFormat="1" ht="22.5" customHeight="1" x14ac:dyDescent="0.4">
      <c r="B1" s="123" t="s">
        <v>82</v>
      </c>
      <c r="C1" s="123"/>
      <c r="D1" s="123"/>
      <c r="E1" s="123"/>
      <c r="F1" s="123"/>
      <c r="G1" s="123"/>
      <c r="H1" s="123"/>
      <c r="I1" s="123"/>
      <c r="J1" s="123"/>
      <c r="K1" s="123"/>
      <c r="L1" s="123"/>
      <c r="M1" s="123"/>
      <c r="N1" s="123"/>
      <c r="O1" s="123"/>
      <c r="P1" s="123"/>
    </row>
    <row r="2" spans="2:17" s="54" customFormat="1" ht="21" x14ac:dyDescent="0.4">
      <c r="B2" s="123" t="s">
        <v>1</v>
      </c>
      <c r="C2" s="123"/>
      <c r="D2" s="123"/>
      <c r="E2" s="123"/>
      <c r="F2" s="123"/>
      <c r="G2" s="123"/>
      <c r="H2" s="123"/>
      <c r="I2" s="123"/>
      <c r="J2" s="123"/>
      <c r="K2" s="123"/>
      <c r="L2" s="123"/>
      <c r="M2" s="123"/>
      <c r="N2" s="123"/>
      <c r="O2" s="123"/>
      <c r="P2" s="123"/>
    </row>
    <row r="3" spans="2:17" s="54" customFormat="1" ht="13.8" x14ac:dyDescent="0.3">
      <c r="B3" s="55" t="s">
        <v>83</v>
      </c>
      <c r="C3" s="56">
        <f ca="1">TODAY()</f>
        <v>43953</v>
      </c>
    </row>
    <row r="4" spans="2:17" s="54" customFormat="1" ht="13.8" x14ac:dyDescent="0.3">
      <c r="B4" s="55" t="s">
        <v>84</v>
      </c>
      <c r="C4" s="57"/>
      <c r="D4" s="58">
        <f t="shared" ref="D4" si="0">Cash_minimum</f>
        <v>0</v>
      </c>
      <c r="E4" s="58">
        <f t="shared" ref="E4:O4" si="1">Cash_minimum</f>
        <v>0</v>
      </c>
      <c r="F4" s="58">
        <f t="shared" si="1"/>
        <v>0</v>
      </c>
      <c r="G4" s="58">
        <f t="shared" si="1"/>
        <v>0</v>
      </c>
      <c r="H4" s="58">
        <f t="shared" si="1"/>
        <v>0</v>
      </c>
      <c r="I4" s="58">
        <f t="shared" si="1"/>
        <v>0</v>
      </c>
      <c r="J4" s="58">
        <f t="shared" si="1"/>
        <v>0</v>
      </c>
      <c r="K4" s="58">
        <f t="shared" si="1"/>
        <v>0</v>
      </c>
      <c r="L4" s="58">
        <f t="shared" si="1"/>
        <v>0</v>
      </c>
      <c r="M4" s="58">
        <f t="shared" si="1"/>
        <v>0</v>
      </c>
      <c r="N4" s="58">
        <f t="shared" si="1"/>
        <v>0</v>
      </c>
      <c r="O4" s="58">
        <f t="shared" si="1"/>
        <v>0</v>
      </c>
    </row>
    <row r="5" spans="2:17" s="54" customFormat="1" ht="13.8" x14ac:dyDescent="0.3">
      <c r="B5" s="55"/>
      <c r="H5" s="59"/>
      <c r="J5" s="60"/>
      <c r="K5" s="60"/>
      <c r="L5" s="60"/>
    </row>
    <row r="6" spans="2:17" s="66" customFormat="1" x14ac:dyDescent="0.2">
      <c r="B6" s="61"/>
      <c r="C6" s="62" t="s">
        <v>85</v>
      </c>
      <c r="D6" s="63" t="s">
        <v>86</v>
      </c>
      <c r="E6" s="64" t="s">
        <v>87</v>
      </c>
      <c r="F6" s="64" t="s">
        <v>88</v>
      </c>
      <c r="G6" s="64" t="s">
        <v>89</v>
      </c>
      <c r="H6" s="64" t="s">
        <v>90</v>
      </c>
      <c r="I6" s="64" t="s">
        <v>91</v>
      </c>
      <c r="J6" s="64" t="s">
        <v>92</v>
      </c>
      <c r="K6" s="64" t="s">
        <v>93</v>
      </c>
      <c r="L6" s="64" t="s">
        <v>94</v>
      </c>
      <c r="M6" s="64" t="s">
        <v>95</v>
      </c>
      <c r="N6" s="64" t="s">
        <v>96</v>
      </c>
      <c r="O6" s="64" t="s">
        <v>97</v>
      </c>
      <c r="P6" s="65" t="s">
        <v>98</v>
      </c>
    </row>
    <row r="7" spans="2:17" x14ac:dyDescent="0.2">
      <c r="B7" s="19" t="s">
        <v>17</v>
      </c>
      <c r="C7" s="67"/>
      <c r="D7" s="68">
        <f t="shared" ref="D7:O7" si="2">C53</f>
        <v>0</v>
      </c>
      <c r="E7" s="68">
        <f t="shared" si="2"/>
        <v>0</v>
      </c>
      <c r="F7" s="68">
        <f t="shared" si="2"/>
        <v>0</v>
      </c>
      <c r="G7" s="68">
        <f t="shared" si="2"/>
        <v>0</v>
      </c>
      <c r="H7" s="68">
        <f t="shared" si="2"/>
        <v>0</v>
      </c>
      <c r="I7" s="68">
        <f t="shared" si="2"/>
        <v>0</v>
      </c>
      <c r="J7" s="68">
        <f t="shared" si="2"/>
        <v>0</v>
      </c>
      <c r="K7" s="68">
        <f t="shared" si="2"/>
        <v>0</v>
      </c>
      <c r="L7" s="68">
        <f t="shared" si="2"/>
        <v>0</v>
      </c>
      <c r="M7" s="68">
        <f t="shared" si="2"/>
        <v>0</v>
      </c>
      <c r="N7" s="68">
        <f t="shared" si="2"/>
        <v>0</v>
      </c>
      <c r="O7" s="68">
        <f t="shared" si="2"/>
        <v>0</v>
      </c>
      <c r="P7" s="69"/>
    </row>
    <row r="8" spans="2:17" x14ac:dyDescent="0.2">
      <c r="B8" s="70"/>
      <c r="C8" s="71"/>
      <c r="D8" s="71"/>
      <c r="E8" s="71"/>
      <c r="F8" s="71"/>
      <c r="G8" s="71"/>
      <c r="H8" s="71"/>
      <c r="I8" s="71"/>
      <c r="J8" s="71"/>
      <c r="K8" s="71"/>
      <c r="L8" s="71"/>
      <c r="M8" s="71"/>
      <c r="N8" s="71"/>
      <c r="O8" s="71"/>
      <c r="P8" s="71"/>
      <c r="Q8" s="66"/>
    </row>
    <row r="9" spans="2:17" x14ac:dyDescent="0.2">
      <c r="B9" s="72" t="s">
        <v>18</v>
      </c>
      <c r="C9" s="73" t="s">
        <v>99</v>
      </c>
      <c r="D9" s="63" t="s">
        <v>86</v>
      </c>
      <c r="E9" s="64" t="s">
        <v>87</v>
      </c>
      <c r="F9" s="64" t="s">
        <v>88</v>
      </c>
      <c r="G9" s="64" t="s">
        <v>89</v>
      </c>
      <c r="H9" s="64" t="s">
        <v>90</v>
      </c>
      <c r="I9" s="64" t="s">
        <v>91</v>
      </c>
      <c r="J9" s="64" t="s">
        <v>92</v>
      </c>
      <c r="K9" s="64" t="s">
        <v>93</v>
      </c>
      <c r="L9" s="64" t="s">
        <v>94</v>
      </c>
      <c r="M9" s="64" t="s">
        <v>95</v>
      </c>
      <c r="N9" s="64" t="s">
        <v>96</v>
      </c>
      <c r="O9" s="64" t="s">
        <v>97</v>
      </c>
      <c r="P9" s="74" t="s">
        <v>98</v>
      </c>
    </row>
    <row r="10" spans="2:17" x14ac:dyDescent="0.2">
      <c r="B10" s="75" t="s">
        <v>100</v>
      </c>
      <c r="C10" s="76"/>
      <c r="D10" s="57"/>
      <c r="E10" s="57"/>
      <c r="F10" s="57"/>
      <c r="G10" s="57"/>
      <c r="H10" s="57"/>
      <c r="I10" s="57"/>
      <c r="J10" s="57"/>
      <c r="K10" s="57"/>
      <c r="L10" s="57"/>
      <c r="M10" s="57"/>
      <c r="N10" s="57"/>
      <c r="O10" s="57"/>
      <c r="P10" s="77">
        <f t="shared" ref="P10:P15" si="3">SUM(D10:O10)</f>
        <v>0</v>
      </c>
    </row>
    <row r="11" spans="2:17" x14ac:dyDescent="0.2">
      <c r="B11" s="75" t="s">
        <v>101</v>
      </c>
      <c r="C11" s="76"/>
      <c r="D11" s="57"/>
      <c r="E11" s="57"/>
      <c r="F11" s="57"/>
      <c r="G11" s="57"/>
      <c r="H11" s="57"/>
      <c r="I11" s="57"/>
      <c r="J11" s="57"/>
      <c r="K11" s="57"/>
      <c r="L11" s="57"/>
      <c r="M11" s="57"/>
      <c r="N11" s="57"/>
      <c r="O11" s="57"/>
      <c r="P11" s="77">
        <f t="shared" si="3"/>
        <v>0</v>
      </c>
    </row>
    <row r="12" spans="2:17" x14ac:dyDescent="0.2">
      <c r="B12" s="75" t="s">
        <v>21</v>
      </c>
      <c r="C12" s="76"/>
      <c r="D12" s="78"/>
      <c r="E12" s="78"/>
      <c r="F12" s="78"/>
      <c r="G12" s="78"/>
      <c r="H12" s="78"/>
      <c r="I12" s="78"/>
      <c r="J12" s="78"/>
      <c r="K12" s="78"/>
      <c r="L12" s="78"/>
      <c r="M12" s="78"/>
      <c r="N12" s="78"/>
      <c r="O12" s="78"/>
      <c r="P12" s="77">
        <f t="shared" si="3"/>
        <v>0</v>
      </c>
    </row>
    <row r="13" spans="2:17" x14ac:dyDescent="0.2">
      <c r="B13" s="75" t="s">
        <v>102</v>
      </c>
      <c r="C13" s="76"/>
      <c r="D13" s="78"/>
      <c r="E13" s="78"/>
      <c r="F13" s="78"/>
      <c r="G13" s="78"/>
      <c r="H13" s="78"/>
      <c r="I13" s="78"/>
      <c r="J13" s="78"/>
      <c r="K13" s="78"/>
      <c r="L13" s="78"/>
      <c r="M13" s="78"/>
      <c r="N13" s="78"/>
      <c r="O13" s="78"/>
      <c r="P13" s="77">
        <f t="shared" si="3"/>
        <v>0</v>
      </c>
    </row>
    <row r="14" spans="2:17" x14ac:dyDescent="0.2">
      <c r="B14" s="75" t="s">
        <v>103</v>
      </c>
      <c r="C14" s="76"/>
      <c r="D14" s="78"/>
      <c r="E14" s="78"/>
      <c r="F14" s="78"/>
      <c r="G14" s="78"/>
      <c r="H14" s="78"/>
      <c r="I14" s="78"/>
      <c r="J14" s="78"/>
      <c r="K14" s="78"/>
      <c r="L14" s="78"/>
      <c r="M14" s="78"/>
      <c r="N14" s="78"/>
      <c r="O14" s="78"/>
      <c r="P14" s="77">
        <f t="shared" si="3"/>
        <v>0</v>
      </c>
    </row>
    <row r="15" spans="2:17" x14ac:dyDescent="0.2">
      <c r="B15" s="75" t="s">
        <v>104</v>
      </c>
      <c r="C15" s="76"/>
      <c r="D15" s="78"/>
      <c r="E15" s="78"/>
      <c r="F15" s="78"/>
      <c r="G15" s="78"/>
      <c r="H15" s="78"/>
      <c r="I15" s="78"/>
      <c r="J15" s="78"/>
      <c r="K15" s="78"/>
      <c r="L15" s="78"/>
      <c r="M15" s="78"/>
      <c r="N15" s="78"/>
      <c r="O15" s="78"/>
      <c r="P15" s="77">
        <f t="shared" si="3"/>
        <v>0</v>
      </c>
    </row>
    <row r="16" spans="2:17" x14ac:dyDescent="0.2">
      <c r="B16" s="79" t="s">
        <v>26</v>
      </c>
      <c r="C16" s="80"/>
      <c r="D16" s="81">
        <f>SUM(D10,D12:D15,(D11*-1))</f>
        <v>0</v>
      </c>
      <c r="E16" s="81">
        <f t="shared" ref="E16:O16" si="4">SUM(E10,E12:E15,(E11*-1))</f>
        <v>0</v>
      </c>
      <c r="F16" s="82">
        <f t="shared" si="4"/>
        <v>0</v>
      </c>
      <c r="G16" s="82">
        <f t="shared" si="4"/>
        <v>0</v>
      </c>
      <c r="H16" s="82">
        <f t="shared" si="4"/>
        <v>0</v>
      </c>
      <c r="I16" s="82">
        <f t="shared" si="4"/>
        <v>0</v>
      </c>
      <c r="J16" s="82">
        <f t="shared" si="4"/>
        <v>0</v>
      </c>
      <c r="K16" s="82">
        <f t="shared" si="4"/>
        <v>0</v>
      </c>
      <c r="L16" s="82">
        <f t="shared" si="4"/>
        <v>0</v>
      </c>
      <c r="M16" s="82">
        <f t="shared" si="4"/>
        <v>0</v>
      </c>
      <c r="N16" s="82">
        <f t="shared" si="4"/>
        <v>0</v>
      </c>
      <c r="O16" s="82">
        <f t="shared" si="4"/>
        <v>0</v>
      </c>
      <c r="P16" s="83">
        <f>SUBTOTAL(109,CashReceipts[Total])</f>
        <v>0</v>
      </c>
    </row>
    <row r="17" spans="2:16" s="66" customFormat="1" x14ac:dyDescent="0.2">
      <c r="B17" s="19" t="s">
        <v>27</v>
      </c>
      <c r="C17" s="84">
        <f>(C7+CashReceipts[[#Totals],[ ]])</f>
        <v>0</v>
      </c>
      <c r="D17" s="84">
        <f>(D7+CashReceipts[[#Totals],[Apr-20]])</f>
        <v>0</v>
      </c>
      <c r="E17" s="84">
        <f>(E7+CashReceipts[[#Totals],[May-20]])</f>
        <v>0</v>
      </c>
      <c r="F17" s="84">
        <f>(F7+CashReceipts[[#Totals],[Jun-20]])</f>
        <v>0</v>
      </c>
      <c r="G17" s="84">
        <f>(G7+CashReceipts[[#Totals],[Jul-20]])</f>
        <v>0</v>
      </c>
      <c r="H17" s="84">
        <f>(H7+CashReceipts[[#Totals],[Aug-20]])</f>
        <v>0</v>
      </c>
      <c r="I17" s="84">
        <f>(I7+CashReceipts[[#Totals],[Sep-20]])</f>
        <v>0</v>
      </c>
      <c r="J17" s="84">
        <f>(J7+CashReceipts[[#Totals],[Oct-20]])</f>
        <v>0</v>
      </c>
      <c r="K17" s="84">
        <f>(K7+CashReceipts[[#Totals],[Nov-20]])</f>
        <v>0</v>
      </c>
      <c r="L17" s="84">
        <f>(L7+CashReceipts[[#Totals],[Dec-20]])</f>
        <v>0</v>
      </c>
      <c r="M17" s="84">
        <f>(M7+CashReceipts[[#Totals],[Jan-21]])</f>
        <v>0</v>
      </c>
      <c r="N17" s="84">
        <f>(N7+CashReceipts[[#Totals],[Feb-21]])</f>
        <v>0</v>
      </c>
      <c r="O17" s="84">
        <f>(O7+CashReceipts[[#Totals],[Mar-21]])</f>
        <v>0</v>
      </c>
      <c r="P17" s="76"/>
    </row>
    <row r="18" spans="2:16" x14ac:dyDescent="0.2">
      <c r="B18" s="37"/>
      <c r="C18" s="38"/>
      <c r="D18" s="38"/>
      <c r="E18" s="38"/>
      <c r="F18" s="38"/>
      <c r="G18" s="38"/>
      <c r="H18" s="38"/>
      <c r="I18" s="38"/>
      <c r="J18" s="38"/>
      <c r="K18" s="38"/>
      <c r="L18" s="38"/>
      <c r="M18" s="38"/>
      <c r="N18" s="38"/>
      <c r="O18" s="38"/>
      <c r="P18" s="39"/>
    </row>
    <row r="19" spans="2:16" x14ac:dyDescent="0.2">
      <c r="B19" s="72" t="s">
        <v>28</v>
      </c>
      <c r="C19" s="73" t="s">
        <v>99</v>
      </c>
      <c r="D19" s="63" t="s">
        <v>86</v>
      </c>
      <c r="E19" s="64" t="s">
        <v>87</v>
      </c>
      <c r="F19" s="64" t="s">
        <v>88</v>
      </c>
      <c r="G19" s="64" t="s">
        <v>89</v>
      </c>
      <c r="H19" s="64" t="s">
        <v>90</v>
      </c>
      <c r="I19" s="64" t="s">
        <v>91</v>
      </c>
      <c r="J19" s="64" t="s">
        <v>92</v>
      </c>
      <c r="K19" s="64" t="s">
        <v>93</v>
      </c>
      <c r="L19" s="64" t="s">
        <v>94</v>
      </c>
      <c r="M19" s="64" t="s">
        <v>95</v>
      </c>
      <c r="N19" s="64" t="s">
        <v>96</v>
      </c>
      <c r="O19" s="64" t="s">
        <v>97</v>
      </c>
      <c r="P19" s="74" t="s">
        <v>98</v>
      </c>
    </row>
    <row r="20" spans="2:16" x14ac:dyDescent="0.2">
      <c r="B20" s="85" t="s">
        <v>105</v>
      </c>
      <c r="C20" s="76"/>
      <c r="D20" s="57"/>
      <c r="E20" s="57"/>
      <c r="F20" s="57"/>
      <c r="G20" s="57"/>
      <c r="H20" s="57"/>
      <c r="I20" s="57"/>
      <c r="J20" s="57"/>
      <c r="K20" s="57"/>
      <c r="L20" s="57"/>
      <c r="M20" s="57"/>
      <c r="N20" s="57"/>
      <c r="O20" s="57"/>
      <c r="P20" s="77">
        <f t="shared" ref="P20:P44" si="5">SUM(D20:O20)</f>
        <v>0</v>
      </c>
    </row>
    <row r="21" spans="2:16" x14ac:dyDescent="0.2">
      <c r="B21" s="85" t="s">
        <v>106</v>
      </c>
      <c r="C21" s="76"/>
      <c r="D21" s="57"/>
      <c r="E21" s="57"/>
      <c r="F21" s="57"/>
      <c r="G21" s="57"/>
      <c r="H21" s="57"/>
      <c r="I21" s="57"/>
      <c r="J21" s="57"/>
      <c r="K21" s="57"/>
      <c r="L21" s="57"/>
      <c r="M21" s="57"/>
      <c r="N21" s="57"/>
      <c r="O21" s="57"/>
      <c r="P21" s="77">
        <f t="shared" si="5"/>
        <v>0</v>
      </c>
    </row>
    <row r="22" spans="2:16" x14ac:dyDescent="0.2">
      <c r="B22" s="85" t="s">
        <v>107</v>
      </c>
      <c r="C22" s="76"/>
      <c r="D22" s="57"/>
      <c r="E22" s="57"/>
      <c r="F22" s="57"/>
      <c r="G22" s="57"/>
      <c r="H22" s="57"/>
      <c r="I22" s="57"/>
      <c r="J22" s="57"/>
      <c r="K22" s="57"/>
      <c r="L22" s="57"/>
      <c r="M22" s="57"/>
      <c r="N22" s="57"/>
      <c r="O22" s="57"/>
      <c r="P22" s="77">
        <f t="shared" si="5"/>
        <v>0</v>
      </c>
    </row>
    <row r="23" spans="2:16" x14ac:dyDescent="0.2">
      <c r="B23" s="85" t="s">
        <v>108</v>
      </c>
      <c r="C23" s="76"/>
      <c r="D23" s="57"/>
      <c r="E23" s="57"/>
      <c r="F23" s="57"/>
      <c r="G23" s="57"/>
      <c r="H23" s="57"/>
      <c r="I23" s="57"/>
      <c r="J23" s="57"/>
      <c r="K23" s="57"/>
      <c r="L23" s="57"/>
      <c r="M23" s="57"/>
      <c r="N23" s="57"/>
      <c r="O23" s="57"/>
      <c r="P23" s="77">
        <f t="shared" si="5"/>
        <v>0</v>
      </c>
    </row>
    <row r="24" spans="2:16" x14ac:dyDescent="0.2">
      <c r="B24" s="85" t="s">
        <v>109</v>
      </c>
      <c r="C24" s="76"/>
      <c r="D24" s="57"/>
      <c r="E24" s="57"/>
      <c r="F24" s="57"/>
      <c r="G24" s="57"/>
      <c r="H24" s="57"/>
      <c r="I24" s="57"/>
      <c r="J24" s="57"/>
      <c r="K24" s="57"/>
      <c r="L24" s="57"/>
      <c r="M24" s="57"/>
      <c r="N24" s="57"/>
      <c r="O24" s="57"/>
      <c r="P24" s="77">
        <f t="shared" si="5"/>
        <v>0</v>
      </c>
    </row>
    <row r="25" spans="2:16" x14ac:dyDescent="0.2">
      <c r="B25" s="86" t="s">
        <v>110</v>
      </c>
      <c r="C25" s="76"/>
      <c r="D25" s="57"/>
      <c r="E25" s="57"/>
      <c r="F25" s="57"/>
      <c r="G25" s="57"/>
      <c r="H25" s="57"/>
      <c r="I25" s="57"/>
      <c r="J25" s="57"/>
      <c r="K25" s="57"/>
      <c r="L25" s="57"/>
      <c r="M25" s="57"/>
      <c r="N25" s="57"/>
      <c r="O25" s="57"/>
      <c r="P25" s="77">
        <f t="shared" si="5"/>
        <v>0</v>
      </c>
    </row>
    <row r="26" spans="2:16" x14ac:dyDescent="0.2">
      <c r="B26" s="85" t="s">
        <v>111</v>
      </c>
      <c r="C26" s="76"/>
      <c r="D26" s="57"/>
      <c r="E26" s="57"/>
      <c r="F26" s="57"/>
      <c r="G26" s="57"/>
      <c r="H26" s="57"/>
      <c r="I26" s="57"/>
      <c r="J26" s="57"/>
      <c r="K26" s="57"/>
      <c r="L26" s="57"/>
      <c r="M26" s="57"/>
      <c r="N26" s="57"/>
      <c r="O26" s="57"/>
      <c r="P26" s="77">
        <f t="shared" si="5"/>
        <v>0</v>
      </c>
    </row>
    <row r="27" spans="2:16" x14ac:dyDescent="0.2">
      <c r="B27" s="85" t="s">
        <v>112</v>
      </c>
      <c r="C27" s="76"/>
      <c r="D27" s="78"/>
      <c r="E27" s="78"/>
      <c r="F27" s="78"/>
      <c r="G27" s="78"/>
      <c r="H27" s="78"/>
      <c r="I27" s="78"/>
      <c r="J27" s="78"/>
      <c r="K27" s="78"/>
      <c r="L27" s="78"/>
      <c r="M27" s="78"/>
      <c r="N27" s="78"/>
      <c r="O27" s="78"/>
      <c r="P27" s="77">
        <f t="shared" si="5"/>
        <v>0</v>
      </c>
    </row>
    <row r="28" spans="2:16" x14ac:dyDescent="0.2">
      <c r="B28" s="87" t="s">
        <v>113</v>
      </c>
      <c r="C28" s="76"/>
      <c r="D28" s="88"/>
      <c r="E28" s="88"/>
      <c r="F28" s="88"/>
      <c r="G28" s="88"/>
      <c r="H28" s="88"/>
      <c r="I28" s="88"/>
      <c r="J28" s="88"/>
      <c r="K28" s="88"/>
      <c r="L28" s="88"/>
      <c r="M28" s="88"/>
      <c r="N28" s="88"/>
      <c r="O28" s="88"/>
      <c r="P28" s="77">
        <f t="shared" si="5"/>
        <v>0</v>
      </c>
    </row>
    <row r="29" spans="2:16" x14ac:dyDescent="0.2">
      <c r="B29" s="87" t="s">
        <v>114</v>
      </c>
      <c r="C29" s="76"/>
      <c r="D29" s="88"/>
      <c r="E29" s="88"/>
      <c r="F29" s="88"/>
      <c r="G29" s="88"/>
      <c r="H29" s="88"/>
      <c r="I29" s="88"/>
      <c r="J29" s="88"/>
      <c r="K29" s="88"/>
      <c r="L29" s="88"/>
      <c r="M29" s="88"/>
      <c r="N29" s="88"/>
      <c r="O29" s="88"/>
      <c r="P29" s="77">
        <f t="shared" si="5"/>
        <v>0</v>
      </c>
    </row>
    <row r="30" spans="2:16" x14ac:dyDescent="0.2">
      <c r="B30" s="87" t="s">
        <v>115</v>
      </c>
      <c r="C30" s="76"/>
      <c r="D30" s="88"/>
      <c r="E30" s="88"/>
      <c r="F30" s="88"/>
      <c r="G30" s="88"/>
      <c r="H30" s="88"/>
      <c r="I30" s="88"/>
      <c r="J30" s="88"/>
      <c r="K30" s="88"/>
      <c r="L30" s="88"/>
      <c r="M30" s="88"/>
      <c r="N30" s="88"/>
      <c r="O30" s="88"/>
      <c r="P30" s="77">
        <f t="shared" si="5"/>
        <v>0</v>
      </c>
    </row>
    <row r="31" spans="2:16" x14ac:dyDescent="0.2">
      <c r="B31" s="87" t="s">
        <v>116</v>
      </c>
      <c r="C31" s="76"/>
      <c r="D31" s="88"/>
      <c r="E31" s="88"/>
      <c r="F31" s="88"/>
      <c r="G31" s="88"/>
      <c r="H31" s="88"/>
      <c r="I31" s="88"/>
      <c r="J31" s="88"/>
      <c r="K31" s="88"/>
      <c r="L31" s="88"/>
      <c r="M31" s="88"/>
      <c r="N31" s="88"/>
      <c r="O31" s="88"/>
      <c r="P31" s="77">
        <f t="shared" si="5"/>
        <v>0</v>
      </c>
    </row>
    <row r="32" spans="2:16" x14ac:dyDescent="0.2">
      <c r="B32" s="87" t="s">
        <v>117</v>
      </c>
      <c r="C32" s="76"/>
      <c r="D32" s="88"/>
      <c r="E32" s="88"/>
      <c r="F32" s="88"/>
      <c r="G32" s="88"/>
      <c r="H32" s="88"/>
      <c r="I32" s="88"/>
      <c r="J32" s="88"/>
      <c r="K32" s="88"/>
      <c r="L32" s="88"/>
      <c r="M32" s="88"/>
      <c r="N32" s="88"/>
      <c r="O32" s="88"/>
      <c r="P32" s="77">
        <f t="shared" si="5"/>
        <v>0</v>
      </c>
    </row>
    <row r="33" spans="2:16" x14ac:dyDescent="0.2">
      <c r="B33" s="87" t="s">
        <v>118</v>
      </c>
      <c r="C33" s="76"/>
      <c r="D33" s="88"/>
      <c r="E33" s="88"/>
      <c r="F33" s="88"/>
      <c r="G33" s="88"/>
      <c r="H33" s="88"/>
      <c r="I33" s="88"/>
      <c r="J33" s="88"/>
      <c r="K33" s="88"/>
      <c r="L33" s="88"/>
      <c r="M33" s="88"/>
      <c r="N33" s="88"/>
      <c r="O33" s="88"/>
      <c r="P33" s="77">
        <f t="shared" si="5"/>
        <v>0</v>
      </c>
    </row>
    <row r="34" spans="2:16" x14ac:dyDescent="0.2">
      <c r="B34" s="87" t="s">
        <v>119</v>
      </c>
      <c r="C34" s="76"/>
      <c r="D34" s="88"/>
      <c r="E34" s="88"/>
      <c r="F34" s="88"/>
      <c r="G34" s="88"/>
      <c r="H34" s="88"/>
      <c r="I34" s="88"/>
      <c r="J34" s="88"/>
      <c r="K34" s="88"/>
      <c r="L34" s="88"/>
      <c r="M34" s="88"/>
      <c r="N34" s="88"/>
      <c r="O34" s="88"/>
      <c r="P34" s="77">
        <f t="shared" si="5"/>
        <v>0</v>
      </c>
    </row>
    <row r="35" spans="2:16" x14ac:dyDescent="0.2">
      <c r="B35" s="87" t="s">
        <v>120</v>
      </c>
      <c r="C35" s="76"/>
      <c r="D35" s="88"/>
      <c r="E35" s="88"/>
      <c r="F35" s="88"/>
      <c r="G35" s="88"/>
      <c r="H35" s="88"/>
      <c r="I35" s="88"/>
      <c r="J35" s="88"/>
      <c r="K35" s="88"/>
      <c r="L35" s="88"/>
      <c r="M35" s="88"/>
      <c r="N35" s="88"/>
      <c r="O35" s="88"/>
      <c r="P35" s="77">
        <f t="shared" si="5"/>
        <v>0</v>
      </c>
    </row>
    <row r="36" spans="2:16" x14ac:dyDescent="0.2">
      <c r="B36" s="87" t="s">
        <v>121</v>
      </c>
      <c r="C36" s="76"/>
      <c r="D36" s="88"/>
      <c r="E36" s="88"/>
      <c r="F36" s="88"/>
      <c r="G36" s="88"/>
      <c r="H36" s="88"/>
      <c r="I36" s="88"/>
      <c r="J36" s="88"/>
      <c r="K36" s="88"/>
      <c r="L36" s="88"/>
      <c r="M36" s="88"/>
      <c r="N36" s="88"/>
      <c r="O36" s="88"/>
      <c r="P36" s="77">
        <f t="shared" si="5"/>
        <v>0</v>
      </c>
    </row>
    <row r="37" spans="2:16" x14ac:dyDescent="0.2">
      <c r="B37" s="87" t="s">
        <v>122</v>
      </c>
      <c r="C37" s="76"/>
      <c r="D37" s="88"/>
      <c r="E37" s="88"/>
      <c r="F37" s="88"/>
      <c r="G37" s="88"/>
      <c r="H37" s="88"/>
      <c r="I37" s="88"/>
      <c r="J37" s="88"/>
      <c r="K37" s="88"/>
      <c r="L37" s="88"/>
      <c r="M37" s="88"/>
      <c r="N37" s="88"/>
      <c r="O37" s="88"/>
      <c r="P37" s="77">
        <f t="shared" si="5"/>
        <v>0</v>
      </c>
    </row>
    <row r="38" spans="2:16" x14ac:dyDescent="0.2">
      <c r="B38" s="87" t="s">
        <v>123</v>
      </c>
      <c r="C38" s="76"/>
      <c r="D38" s="88"/>
      <c r="E38" s="88"/>
      <c r="F38" s="88"/>
      <c r="G38" s="88"/>
      <c r="H38" s="88"/>
      <c r="I38" s="88"/>
      <c r="J38" s="88"/>
      <c r="K38" s="88"/>
      <c r="L38" s="88"/>
      <c r="M38" s="88"/>
      <c r="N38" s="88"/>
      <c r="O38" s="88"/>
      <c r="P38" s="77">
        <f t="shared" si="5"/>
        <v>0</v>
      </c>
    </row>
    <row r="39" spans="2:16" x14ac:dyDescent="0.2">
      <c r="B39" s="87" t="s">
        <v>124</v>
      </c>
      <c r="C39" s="76"/>
      <c r="D39" s="88"/>
      <c r="E39" s="88"/>
      <c r="F39" s="88"/>
      <c r="G39" s="88"/>
      <c r="H39" s="88"/>
      <c r="I39" s="88"/>
      <c r="J39" s="88"/>
      <c r="K39" s="88"/>
      <c r="L39" s="88"/>
      <c r="M39" s="88"/>
      <c r="N39" s="88"/>
      <c r="O39" s="88"/>
      <c r="P39" s="77">
        <f t="shared" si="5"/>
        <v>0</v>
      </c>
    </row>
    <row r="40" spans="2:16" x14ac:dyDescent="0.2">
      <c r="B40" s="89" t="s">
        <v>125</v>
      </c>
      <c r="C40" s="76"/>
      <c r="D40" s="88"/>
      <c r="E40" s="88"/>
      <c r="F40" s="88"/>
      <c r="G40" s="88"/>
      <c r="H40" s="88"/>
      <c r="I40" s="88"/>
      <c r="J40" s="88"/>
      <c r="K40" s="88"/>
      <c r="L40" s="88"/>
      <c r="M40" s="88"/>
      <c r="N40" s="88"/>
      <c r="O40" s="88"/>
      <c r="P40" s="77">
        <f t="shared" si="5"/>
        <v>0</v>
      </c>
    </row>
    <row r="41" spans="2:16" x14ac:dyDescent="0.2">
      <c r="B41" s="90" t="s">
        <v>126</v>
      </c>
      <c r="C41" s="76"/>
      <c r="D41" s="88"/>
      <c r="E41" s="88"/>
      <c r="F41" s="88"/>
      <c r="G41" s="88"/>
      <c r="H41" s="88"/>
      <c r="I41" s="88"/>
      <c r="J41" s="88"/>
      <c r="K41" s="88"/>
      <c r="L41" s="88"/>
      <c r="M41" s="88"/>
      <c r="N41" s="88"/>
      <c r="O41" s="88"/>
      <c r="P41" s="77">
        <f t="shared" si="5"/>
        <v>0</v>
      </c>
    </row>
    <row r="42" spans="2:16" x14ac:dyDescent="0.2">
      <c r="B42" s="90" t="s">
        <v>126</v>
      </c>
      <c r="C42" s="76"/>
      <c r="D42" s="88"/>
      <c r="E42" s="88"/>
      <c r="F42" s="88"/>
      <c r="G42" s="88"/>
      <c r="H42" s="88"/>
      <c r="I42" s="88"/>
      <c r="J42" s="88"/>
      <c r="K42" s="88"/>
      <c r="L42" s="88"/>
      <c r="M42" s="88"/>
      <c r="N42" s="88"/>
      <c r="O42" s="88"/>
      <c r="P42" s="77">
        <f t="shared" si="5"/>
        <v>0</v>
      </c>
    </row>
    <row r="43" spans="2:16" x14ac:dyDescent="0.2">
      <c r="B43" s="90" t="s">
        <v>126</v>
      </c>
      <c r="C43" s="76"/>
      <c r="D43" s="88"/>
      <c r="E43" s="88"/>
      <c r="F43" s="88"/>
      <c r="G43" s="88"/>
      <c r="H43" s="88"/>
      <c r="I43" s="88"/>
      <c r="J43" s="88"/>
      <c r="K43" s="88"/>
      <c r="L43" s="88"/>
      <c r="M43" s="88"/>
      <c r="N43" s="88"/>
      <c r="O43" s="88"/>
      <c r="P43" s="77">
        <f t="shared" si="5"/>
        <v>0</v>
      </c>
    </row>
    <row r="44" spans="2:16" x14ac:dyDescent="0.2">
      <c r="B44" s="90" t="s">
        <v>73</v>
      </c>
      <c r="C44" s="76"/>
      <c r="D44" s="88"/>
      <c r="E44" s="88"/>
      <c r="F44" s="88"/>
      <c r="G44" s="88"/>
      <c r="H44" s="88"/>
      <c r="I44" s="88"/>
      <c r="J44" s="88"/>
      <c r="K44" s="88"/>
      <c r="L44" s="88"/>
      <c r="M44" s="88"/>
      <c r="N44" s="88"/>
      <c r="O44" s="88"/>
      <c r="P44" s="77">
        <f t="shared" si="5"/>
        <v>0</v>
      </c>
    </row>
    <row r="45" spans="2:16" x14ac:dyDescent="0.2">
      <c r="B45" s="91" t="s">
        <v>74</v>
      </c>
      <c r="C45" s="92"/>
      <c r="D45" s="81">
        <f>SUBTOTAL(109,Expenses[Apr-20])</f>
        <v>0</v>
      </c>
      <c r="E45" s="81">
        <f>SUBTOTAL(109,Expenses[May-20])</f>
        <v>0</v>
      </c>
      <c r="F45" s="81">
        <f>SUBTOTAL(109,Expenses[Jun-20])</f>
        <v>0</v>
      </c>
      <c r="G45" s="81">
        <f>SUBTOTAL(109,Expenses[Jul-20])</f>
        <v>0</v>
      </c>
      <c r="H45" s="81">
        <f>SUBTOTAL(109,Expenses[Aug-20])</f>
        <v>0</v>
      </c>
      <c r="I45" s="81">
        <f>SUBTOTAL(109,Expenses[Sep-20])</f>
        <v>0</v>
      </c>
      <c r="J45" s="81">
        <f>SUBTOTAL(109,Expenses[Oct-20])</f>
        <v>0</v>
      </c>
      <c r="K45" s="81">
        <f>SUBTOTAL(109,Expenses[Nov-20])</f>
        <v>0</v>
      </c>
      <c r="L45" s="81">
        <f>SUBTOTAL(109,Expenses[Dec-20])</f>
        <v>0</v>
      </c>
      <c r="M45" s="81">
        <f>SUBTOTAL(109,Expenses[Jan-21])</f>
        <v>0</v>
      </c>
      <c r="N45" s="81">
        <f>SUBTOTAL(109,Expenses[Feb-21])</f>
        <v>0</v>
      </c>
      <c r="O45" s="81">
        <f>SUBTOTAL(109,Expenses[Mar-21])</f>
        <v>0</v>
      </c>
      <c r="P45" s="83">
        <f>SUBTOTAL(109,Expenses[Total])</f>
        <v>0</v>
      </c>
    </row>
    <row r="46" spans="2:16" x14ac:dyDescent="0.2">
      <c r="B46" s="93" t="s">
        <v>28</v>
      </c>
      <c r="C46" s="94" t="s">
        <v>99</v>
      </c>
      <c r="D46" s="63" t="s">
        <v>86</v>
      </c>
      <c r="E46" s="64" t="s">
        <v>87</v>
      </c>
      <c r="F46" s="64" t="s">
        <v>88</v>
      </c>
      <c r="G46" s="64" t="s">
        <v>89</v>
      </c>
      <c r="H46" s="64" t="s">
        <v>90</v>
      </c>
      <c r="I46" s="64" t="s">
        <v>91</v>
      </c>
      <c r="J46" s="64" t="s">
        <v>92</v>
      </c>
      <c r="K46" s="64" t="s">
        <v>93</v>
      </c>
      <c r="L46" s="64" t="s">
        <v>94</v>
      </c>
      <c r="M46" s="64" t="s">
        <v>95</v>
      </c>
      <c r="N46" s="64" t="s">
        <v>96</v>
      </c>
      <c r="O46" s="64" t="s">
        <v>97</v>
      </c>
      <c r="P46" s="95" t="s">
        <v>98</v>
      </c>
    </row>
    <row r="47" spans="2:16" x14ac:dyDescent="0.2">
      <c r="B47" s="96" t="s">
        <v>75</v>
      </c>
      <c r="C47" s="97"/>
      <c r="D47" s="98"/>
      <c r="E47" s="98"/>
      <c r="F47" s="98"/>
      <c r="G47" s="98"/>
      <c r="H47" s="98"/>
      <c r="I47" s="98"/>
      <c r="J47" s="98"/>
      <c r="K47" s="98"/>
      <c r="L47" s="98"/>
      <c r="M47" s="98"/>
      <c r="N47" s="98"/>
      <c r="O47" s="98"/>
      <c r="P47" s="99">
        <f t="shared" ref="P47:P52" si="6">SUM(D47:O47)</f>
        <v>0</v>
      </c>
    </row>
    <row r="48" spans="2:16" x14ac:dyDescent="0.2">
      <c r="B48" s="96" t="s">
        <v>76</v>
      </c>
      <c r="C48" s="97"/>
      <c r="D48" s="98"/>
      <c r="E48" s="98"/>
      <c r="F48" s="98"/>
      <c r="G48" s="98"/>
      <c r="H48" s="98"/>
      <c r="I48" s="98"/>
      <c r="J48" s="98"/>
      <c r="K48" s="98"/>
      <c r="L48" s="98"/>
      <c r="M48" s="98"/>
      <c r="N48" s="98"/>
      <c r="O48" s="98"/>
      <c r="P48" s="99">
        <f t="shared" si="6"/>
        <v>0</v>
      </c>
    </row>
    <row r="49" spans="2:16" x14ac:dyDescent="0.2">
      <c r="B49" s="96" t="s">
        <v>77</v>
      </c>
      <c r="C49" s="97"/>
      <c r="D49" s="98"/>
      <c r="E49" s="98"/>
      <c r="F49" s="98"/>
      <c r="G49" s="98"/>
      <c r="H49" s="98"/>
      <c r="I49" s="98"/>
      <c r="J49" s="98"/>
      <c r="K49" s="98"/>
      <c r="L49" s="98"/>
      <c r="M49" s="98"/>
      <c r="N49" s="98"/>
      <c r="O49" s="98"/>
      <c r="P49" s="99">
        <f t="shared" si="6"/>
        <v>0</v>
      </c>
    </row>
    <row r="50" spans="2:16" x14ac:dyDescent="0.2">
      <c r="B50" s="96" t="s">
        <v>78</v>
      </c>
      <c r="C50" s="97"/>
      <c r="D50" s="98"/>
      <c r="E50" s="98"/>
      <c r="F50" s="98"/>
      <c r="G50" s="98"/>
      <c r="H50" s="98"/>
      <c r="I50" s="98"/>
      <c r="J50" s="98"/>
      <c r="K50" s="98"/>
      <c r="L50" s="98"/>
      <c r="M50" s="98"/>
      <c r="N50" s="98"/>
      <c r="O50" s="98"/>
      <c r="P50" s="99">
        <f t="shared" si="6"/>
        <v>0</v>
      </c>
    </row>
    <row r="51" spans="2:16" x14ac:dyDescent="0.2">
      <c r="B51" s="96" t="s">
        <v>79</v>
      </c>
      <c r="C51" s="97"/>
      <c r="D51" s="98"/>
      <c r="E51" s="98"/>
      <c r="F51" s="98"/>
      <c r="G51" s="98"/>
      <c r="H51" s="98"/>
      <c r="I51" s="98"/>
      <c r="J51" s="98"/>
      <c r="K51" s="98"/>
      <c r="L51" s="98"/>
      <c r="M51" s="98"/>
      <c r="N51" s="98"/>
      <c r="O51" s="98"/>
      <c r="P51" s="99">
        <f t="shared" si="6"/>
        <v>0</v>
      </c>
    </row>
    <row r="52" spans="2:16" x14ac:dyDescent="0.2">
      <c r="B52" s="100" t="s">
        <v>80</v>
      </c>
      <c r="C52" s="101"/>
      <c r="D52" s="99">
        <f>Expenses[[#Totals],[Apr-20]]+SUBTOTAL(109,CashPaidOut[Apr-20])</f>
        <v>0</v>
      </c>
      <c r="E52" s="99">
        <f>Expenses[[#Totals],[May-20]]+SUBTOTAL(109,CashPaidOut[May-20])</f>
        <v>0</v>
      </c>
      <c r="F52" s="99">
        <f>Expenses[[#Totals],[Jun-20]]+SUBTOTAL(109,CashPaidOut[Jun-20])</f>
        <v>0</v>
      </c>
      <c r="G52" s="102">
        <f>Expenses[[#Totals],[Jul-20]]+SUBTOTAL(109,CashPaidOut[Jul-20])</f>
        <v>0</v>
      </c>
      <c r="H52" s="102">
        <f>Expenses[[#Totals],[Aug-20]]+SUBTOTAL(109,CashPaidOut[Aug-20])</f>
        <v>0</v>
      </c>
      <c r="I52" s="102">
        <f>Expenses[[#Totals],[Sep-20]]+SUBTOTAL(109,CashPaidOut[Sep-20])</f>
        <v>0</v>
      </c>
      <c r="J52" s="102">
        <f>Expenses[[#Totals],[Oct-20]]+SUBTOTAL(109,CashPaidOut[Oct-20])</f>
        <v>0</v>
      </c>
      <c r="K52" s="102">
        <f>Expenses[[#Totals],[Nov-20]]+SUBTOTAL(109,CashPaidOut[Nov-20])</f>
        <v>0</v>
      </c>
      <c r="L52" s="102">
        <f>Expenses[[#Totals],[Dec-20]]+SUBTOTAL(109,CashPaidOut[Dec-20])</f>
        <v>0</v>
      </c>
      <c r="M52" s="102">
        <f>Expenses[[#Totals],[Jan-21]]+SUBTOTAL(109,CashPaidOut[Jan-21])</f>
        <v>0</v>
      </c>
      <c r="N52" s="102">
        <f>Expenses[[#Totals],[Feb-21]]+SUBTOTAL(109,CashPaidOut[Feb-21])</f>
        <v>0</v>
      </c>
      <c r="O52" s="102">
        <f>Expenses[[#Totals],[Mar-21]]+SUBTOTAL(109,CashPaidOut[Mar-21])</f>
        <v>0</v>
      </c>
      <c r="P52" s="99">
        <f t="shared" si="6"/>
        <v>0</v>
      </c>
    </row>
    <row r="53" spans="2:16" x14ac:dyDescent="0.2">
      <c r="B53" s="103" t="s">
        <v>81</v>
      </c>
      <c r="C53" s="77">
        <f>C17</f>
        <v>0</v>
      </c>
      <c r="D53" s="77">
        <f>D17-CashPaidOut[[#Totals],[Apr-20]]</f>
        <v>0</v>
      </c>
      <c r="E53" s="77">
        <f>E17-CashPaidOut[[#Totals],[May-20]]</f>
        <v>0</v>
      </c>
      <c r="F53" s="77">
        <f>F17-CashPaidOut[[#Totals],[Jun-20]]</f>
        <v>0</v>
      </c>
      <c r="G53" s="77">
        <f>G17-CashPaidOut[[#Totals],[Jul-20]]</f>
        <v>0</v>
      </c>
      <c r="H53" s="77">
        <f>H17-CashPaidOut[[#Totals],[Aug-20]]</f>
        <v>0</v>
      </c>
      <c r="I53" s="77">
        <f>I17-CashPaidOut[[#Totals],[Sep-20]]</f>
        <v>0</v>
      </c>
      <c r="J53" s="77">
        <f>J17-CashPaidOut[[#Totals],[Oct-20]]</f>
        <v>0</v>
      </c>
      <c r="K53" s="77">
        <f>K17-CashPaidOut[[#Totals],[Nov-20]]</f>
        <v>0</v>
      </c>
      <c r="L53" s="77">
        <f>L17-CashPaidOut[[#Totals],[Dec-20]]</f>
        <v>0</v>
      </c>
      <c r="M53" s="77">
        <f>M17-CashPaidOut[[#Totals],[Jan-21]]</f>
        <v>0</v>
      </c>
      <c r="N53" s="77">
        <f>N17-CashPaidOut[[#Totals],[Feb-21]]</f>
        <v>0</v>
      </c>
      <c r="O53" s="77">
        <f>O17-CashPaidOut[[#Totals],[Mar-21]]</f>
        <v>0</v>
      </c>
      <c r="P53" s="104"/>
    </row>
    <row r="54" spans="2:16" x14ac:dyDescent="0.2">
      <c r="B54" s="105"/>
      <c r="C54" s="106"/>
      <c r="D54" s="106"/>
      <c r="E54" s="106"/>
      <c r="F54" s="106"/>
      <c r="G54" s="106"/>
      <c r="H54" s="106"/>
      <c r="I54" s="106"/>
      <c r="J54" s="106"/>
      <c r="K54" s="106"/>
      <c r="L54" s="106"/>
      <c r="M54" s="106"/>
      <c r="N54" s="106"/>
      <c r="O54" s="106"/>
      <c r="P54" s="106"/>
    </row>
    <row r="55" spans="2:16" x14ac:dyDescent="0.2">
      <c r="B55" s="107" t="s">
        <v>127</v>
      </c>
      <c r="C55" s="108" t="s">
        <v>99</v>
      </c>
      <c r="D55" s="63" t="s">
        <v>86</v>
      </c>
      <c r="E55" s="64" t="s">
        <v>87</v>
      </c>
      <c r="F55" s="64" t="s">
        <v>88</v>
      </c>
      <c r="G55" s="64" t="s">
        <v>89</v>
      </c>
      <c r="H55" s="64" t="s">
        <v>90</v>
      </c>
      <c r="I55" s="64" t="s">
        <v>91</v>
      </c>
      <c r="J55" s="64" t="s">
        <v>92</v>
      </c>
      <c r="K55" s="64" t="s">
        <v>93</v>
      </c>
      <c r="L55" s="64" t="s">
        <v>94</v>
      </c>
      <c r="M55" s="64" t="s">
        <v>95</v>
      </c>
      <c r="N55" s="64" t="s">
        <v>96</v>
      </c>
      <c r="O55" s="64" t="s">
        <v>97</v>
      </c>
      <c r="P55" s="109" t="s">
        <v>98</v>
      </c>
    </row>
    <row r="56" spans="2:16" x14ac:dyDescent="0.2">
      <c r="B56" s="110" t="s">
        <v>128</v>
      </c>
      <c r="C56" s="111"/>
      <c r="D56" s="57"/>
      <c r="E56" s="57"/>
      <c r="F56" s="57"/>
      <c r="G56" s="57"/>
      <c r="H56" s="57"/>
      <c r="I56" s="57"/>
      <c r="J56" s="57"/>
      <c r="K56" s="57"/>
      <c r="L56" s="57"/>
      <c r="M56" s="57"/>
      <c r="N56" s="57"/>
      <c r="O56" s="57"/>
      <c r="P56" s="112">
        <f>SUM(OtherOperationalData[[#This Row],[Apr-20]:[Mar-21]])</f>
        <v>0</v>
      </c>
    </row>
    <row r="57" spans="2:16" x14ac:dyDescent="0.2">
      <c r="B57" s="90" t="s">
        <v>129</v>
      </c>
      <c r="C57" s="88"/>
      <c r="D57" s="88"/>
      <c r="E57" s="88"/>
      <c r="F57" s="88"/>
      <c r="G57" s="88"/>
      <c r="H57" s="88"/>
      <c r="I57" s="88"/>
      <c r="J57" s="88"/>
      <c r="K57" s="88"/>
      <c r="L57" s="88"/>
      <c r="M57" s="88"/>
      <c r="N57" s="88"/>
      <c r="O57" s="88"/>
      <c r="P57" s="113">
        <f>SUM(OtherOperationalData[[#This Row],[ ]:[Mar-21]])</f>
        <v>0</v>
      </c>
    </row>
    <row r="58" spans="2:16" x14ac:dyDescent="0.2">
      <c r="B58" s="90" t="s">
        <v>130</v>
      </c>
      <c r="C58" s="88"/>
      <c r="D58" s="88"/>
      <c r="E58" s="88"/>
      <c r="F58" s="88"/>
      <c r="G58" s="88"/>
      <c r="H58" s="88"/>
      <c r="I58" s="88"/>
      <c r="J58" s="88"/>
      <c r="K58" s="88"/>
      <c r="L58" s="88"/>
      <c r="M58" s="88"/>
      <c r="N58" s="88"/>
      <c r="O58" s="88"/>
      <c r="P58" s="113">
        <f>SUM(OtherOperationalData[[#This Row],[ ]:[Mar-21]])</f>
        <v>0</v>
      </c>
    </row>
    <row r="59" spans="2:16" x14ac:dyDescent="0.2">
      <c r="B59" s="90" t="s">
        <v>131</v>
      </c>
      <c r="C59" s="88"/>
      <c r="D59" s="88"/>
      <c r="E59" s="88"/>
      <c r="F59" s="88"/>
      <c r="G59" s="88"/>
      <c r="H59" s="88"/>
      <c r="I59" s="88"/>
      <c r="J59" s="88"/>
      <c r="K59" s="88"/>
      <c r="L59" s="88"/>
      <c r="M59" s="88"/>
      <c r="N59" s="88"/>
      <c r="O59" s="88"/>
      <c r="P59" s="113">
        <f>SUM(OtherOperationalData[[#This Row],[ ]:[Mar-21]])</f>
        <v>0</v>
      </c>
    </row>
    <row r="60" spans="2:16" x14ac:dyDescent="0.2">
      <c r="B60" s="90" t="s">
        <v>132</v>
      </c>
      <c r="C60" s="88"/>
      <c r="D60" s="88"/>
      <c r="E60" s="88"/>
      <c r="F60" s="88"/>
      <c r="G60" s="88"/>
      <c r="H60" s="88"/>
      <c r="I60" s="88"/>
      <c r="J60" s="88"/>
      <c r="K60" s="88"/>
      <c r="L60" s="88"/>
      <c r="M60" s="88"/>
      <c r="N60" s="88"/>
      <c r="O60" s="88"/>
      <c r="P60" s="113">
        <f>SUM(OtherOperationalData[[#This Row],[ ]:[Mar-21]])</f>
        <v>0</v>
      </c>
    </row>
    <row r="61" spans="2:16" x14ac:dyDescent="0.2">
      <c r="B61" s="114" t="s">
        <v>55</v>
      </c>
      <c r="C61" s="115"/>
      <c r="D61" s="116"/>
      <c r="E61" s="116"/>
      <c r="F61" s="116"/>
      <c r="G61" s="116"/>
      <c r="H61" s="116"/>
      <c r="I61" s="116"/>
      <c r="J61" s="116"/>
      <c r="K61" s="116"/>
      <c r="L61" s="116"/>
      <c r="M61" s="116"/>
      <c r="N61" s="116"/>
      <c r="O61" s="116"/>
      <c r="P61" s="117">
        <f>SUM(OtherOperationalData[[#This Row],[Apr-20]:[Mar-21]])</f>
        <v>0</v>
      </c>
    </row>
  </sheetData>
  <sheetProtection insertColumns="0" insertRows="0"/>
  <mergeCells count="2">
    <mergeCell ref="B1:P1"/>
    <mergeCell ref="B2:P2"/>
  </mergeCells>
  <conditionalFormatting sqref="C7:O7">
    <cfRule type="cellIs" dxfId="138" priority="1" stopIfTrue="1" operator="lessThanOrEqual">
      <formula>$C$4</formula>
    </cfRule>
  </conditionalFormatting>
  <dataValidations count="29">
    <dataValidation type="decimal" allowBlank="1" showInputMessage="1" showErrorMessage="1" sqref="D10:O15 D20:O44 D47:O51 D56:O61 C57:C60" xr:uid="{00000000-0002-0000-0100-000000000000}">
      <formula1>-10000000</formula1>
      <formula2>10000000</formula2>
    </dataValidation>
    <dataValidation operator="lessThanOrEqual" allowBlank="1" showInputMessage="1" showErrorMessage="1" error="Please enter a number greater than zero." sqref="P54" xr:uid="{00000000-0002-0000-0100-000001000000}"/>
    <dataValidation allowBlank="1" showInputMessage="1" sqref="D54:O54" xr:uid="{00000000-0002-0000-0100-000002000000}"/>
    <dataValidation allowBlank="1" showInputMessage="1" showErrorMessage="1" prompt="Total is auto calculated in this column under this heading" sqref="P55" xr:uid="{00000000-0002-0000-0100-000003000000}"/>
    <dataValidation allowBlank="1" showInputMessage="1" showErrorMessage="1" prompt="Enter details in Other Operational Data table below" sqref="B54" xr:uid="{00000000-0002-0000-0100-000004000000}"/>
    <dataValidation allowBlank="1" showInputMessage="1" showErrorMessage="1" prompt="Enter or modify Other Operating Data items in this column under this heading" sqref="B55" xr:uid="{00000000-0002-0000-0100-000005000000}"/>
    <dataValidation allowBlank="1" showInputMessage="1" showErrorMessage="1" prompt="Total is auto calculated in this column under this heading. Total Cash Paid Out and Cash on hand at the end of month are auto calculated at the end" sqref="P46" xr:uid="{00000000-0002-0000-0100-000006000000}"/>
    <dataValidation allowBlank="1" showInputMessage="1" showErrorMessage="1" prompt="Total is auto calculated in this column under this heading. Subtotal is auto calculated at the end" sqref="P19" xr:uid="{00000000-0002-0000-0100-000007000000}"/>
    <dataValidation allowBlank="1" showInputMessage="1" showErrorMessage="1" prompt="Enter or modify Cash Paid Out items in this column under this heading" sqref="B19 B46" xr:uid="{00000000-0002-0000-0100-000008000000}"/>
    <dataValidation allowBlank="1" showInputMessage="1" showErrorMessage="1" prompt="Enter details in Expenses table below and in Cash Paid Out table starting in cell B46" sqref="B18" xr:uid="{00000000-0002-0000-0100-000009000000}"/>
    <dataValidation allowBlank="1" showInputMessage="1" prompt="Total is auto calculated in this column under this heading. Total Cash Receipts and Total Cash Available are auto calculated at the end" sqref="P9" xr:uid="{00000000-0002-0000-0100-00000A000000}"/>
    <dataValidation allowBlank="1" showInputMessage="1" showErrorMessage="1" prompt="Enter or modify Cash Receipts items in this column under this heading" sqref="B9" xr:uid="{00000000-0002-0000-0100-00000B000000}"/>
    <dataValidation allowBlank="1" showInputMessage="1" showErrorMessage="1" prompt="Enter details in Cash Receipts table below" sqref="B8" xr:uid="{00000000-0002-0000-0100-00000C000000}"/>
    <dataValidation allowBlank="1" showInputMessage="1" prompt="Cash on hand is auto calculated for this month in cell below" sqref="D6:O6 D9:O9 D19:O19 D46:O46 D55:O55" xr:uid="{00000000-0002-0000-0100-00000D000000}"/>
    <dataValidation operator="greaterThanOrEqual" allowBlank="1" showInputMessage="1" showErrorMessage="1" error="Please enter a number greater than zero." prompt="Enter Cash on hand in beginning in cell below" sqref="C6" xr:uid="{00000000-0002-0000-0100-00000E000000}"/>
    <dataValidation allowBlank="1" showInputMessage="1" showErrorMessage="1" prompt="Enter Cash on hand in beginning of month in cell at right" sqref="B7" xr:uid="{00000000-0002-0000-0100-00000F000000}"/>
    <dataValidation allowBlank="1" showInputMessage="1" showErrorMessage="1" prompt="Enter details in table at right" sqref="B6" xr:uid="{00000000-0002-0000-0100-000010000000}"/>
    <dataValidation type="decimal" operator="lessThanOrEqual" allowBlank="1" showInputMessage="1" showErrorMessage="1" error="Please enter a number greater than zero." prompt="Enter Cash balance alert minimum in this cell and details in Cash on Hand table starting in cell C6. Cash on hand beginning of month label is in cell B7" sqref="C4" xr:uid="{00000000-0002-0000-0100-000011000000}">
      <formula1>10000000</formula1>
    </dataValidation>
    <dataValidation allowBlank="1" showInputMessage="1" showErrorMessage="1" prompt="Enter Cash balance alert minimum in cell at right" sqref="B4" xr:uid="{00000000-0002-0000-0100-000012000000}"/>
    <dataValidation allowBlank="1" showInputMessage="1" showErrorMessage="1" prompt="Enter Starting Date in cell at right" sqref="B3" xr:uid="{00000000-0002-0000-0100-000013000000}"/>
    <dataValidation allowBlank="1" showInputMessage="1" showErrorMessage="1" prompt="Enter Company Name in this cell, Starting Date in cell C3, and Cash balance alert minimum in cell C4" sqref="B2:P2" xr:uid="{00000000-0002-0000-0100-000014000000}"/>
    <dataValidation allowBlank="1" showInputMessage="1" showErrorMessage="1" prompt="Title of this worksheet is in this cell. Enter Company Name in cell below" sqref="B1:P1" xr:uid="{00000000-0002-0000-0100-000015000000}"/>
    <dataValidation allowBlank="1" showInputMessage="1" showErrorMessage="1" prompt="Create Small Business Cash Flow Projection in this worksheet. Enter details in tables named Cash on Hand, Cash Receipts, Expenses, Cash Paid Out, and Other Operational Data " sqref="A1" xr:uid="{00000000-0002-0000-0100-000016000000}"/>
    <dataValidation type="decimal" errorStyle="warning" operator="lessThanOrEqual" allowBlank="1" showInputMessage="1" showErrorMessage="1" error="Please enter a number greater than zero" sqref="P10:P15 P20:P44 P56:P61 P47:P51" xr:uid="{00000000-0002-0000-0100-000017000000}">
      <formula1>10000000</formula1>
    </dataValidation>
    <dataValidation type="decimal" operator="lessThanOrEqual" allowBlank="1" showInputMessage="1" sqref="D7:O7" xr:uid="{00000000-0002-0000-0100-000018000000}">
      <formula1>10000000</formula1>
    </dataValidation>
    <dataValidation type="date" allowBlank="1" showInputMessage="1" showErrorMessage="1" error="Please enter a valid date." prompt="Enter Starting Date in this cell" sqref="C3" xr:uid="{00000000-0002-0000-0100-000019000000}">
      <formula1>1</formula1>
      <formula2>73415</formula2>
    </dataValidation>
    <dataValidation type="decimal" operator="lessThanOrEqual" allowBlank="1" showInputMessage="1" showErrorMessage="1" sqref="C17:O17 C53:O53" xr:uid="{00000000-0002-0000-0100-00001A000000}">
      <formula1>10000000</formula1>
    </dataValidation>
    <dataValidation operator="greaterThanOrEqual" allowBlank="1" showInputMessage="1" showErrorMessage="1" error="Please enter a number greater than zero." sqref="P6" xr:uid="{00000000-0002-0000-0100-00001B000000}"/>
    <dataValidation type="decimal" allowBlank="1" showInputMessage="1" sqref="C7 D4:P4" xr:uid="{00000000-0002-0000-0100-00001C000000}">
      <formula1>-10000000</formula1>
      <formula2>10000000</formula2>
    </dataValidation>
  </dataValidations>
  <printOptions horizontalCentered="1"/>
  <pageMargins left="0" right="0" top="0.5" bottom="0.25" header="0" footer="0"/>
  <pageSetup scale="84" orientation="landscape" r:id="rId1"/>
  <headerFooter alignWithMargins="0"/>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Weekly Projection</vt:lpstr>
      <vt:lpstr>Monthly Projection</vt:lpstr>
      <vt:lpstr>Cash_beginning</vt:lpstr>
      <vt:lpstr>Company_name</vt:lpstr>
      <vt:lpstr>'Monthly Projection'!Print_Titles</vt:lpstr>
      <vt:lpstr>Start_date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Sindye Alexander</cp:lastModifiedBy>
  <dcterms:created xsi:type="dcterms:W3CDTF">2020-04-02T15:49:30Z</dcterms:created>
  <dcterms:modified xsi:type="dcterms:W3CDTF">2020-05-02T15:37:28Z</dcterms:modified>
</cp:coreProperties>
</file>